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ONTROL INTERNO 2024\RIESGOS\"/>
    </mc:Choice>
  </mc:AlternateContent>
  <workbookProtection workbookAlgorithmName="SHA-512" workbookHashValue="IA04+VicEX7232mXqZYZSzxpnHKfaxhotdXqYMEiKo3qpLdCIheLVmhLakRiAcdAkaigxNNj26G/7cH1059NfA==" workbookSaltValue="lU2GDZ6h/fuP3omuJ6yY0Q==" workbookSpinCount="100000" lockStructure="1"/>
  <bookViews>
    <workbookView xWindow="0" yWindow="0" windowWidth="24000" windowHeight="9630" tabRatio="916" firstSheet="1" activeTab="12"/>
  </bookViews>
  <sheets>
    <sheet name="C.INT." sheetId="1" r:id="rId1"/>
    <sheet name="PAT." sheetId="2" r:id="rId2"/>
    <sheet name="GEST.DOC." sheetId="3" r:id="rId3"/>
    <sheet name="MANT.ADM.DEBIENES" sheetId="4" r:id="rId4"/>
    <sheet name="JURIDICO" sheetId="5" r:id="rId5"/>
    <sheet name="ART.Y CULT." sheetId="6" r:id="rId6"/>
    <sheet name="COMUNICACION PUB." sheetId="10" r:id="rId7"/>
    <sheet name="BIBLIOTECA" sheetId="11" r:id="rId8"/>
    <sheet name="ECON.YFCIERA" sheetId="7" r:id="rId9"/>
    <sheet name="DIR.YPLAN." sheetId="8" r:id="rId10"/>
    <sheet name="TTHH" sheetId="9" r:id="rId11"/>
    <sheet name="MEJOR.INSTIT." sheetId="12" r:id="rId12"/>
    <sheet name="CONTROLES" sheetId="13" r:id="rId13"/>
  </sheets>
  <externalReferences>
    <externalReference r:id="rId14"/>
    <externalReference r:id="rId15"/>
    <externalReference r:id="rId16"/>
    <externalReference r:id="rId17"/>
    <externalReference r:id="rId1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 i="12" l="1"/>
  <c r="Z8" i="12"/>
  <c r="Y8" i="12"/>
  <c r="AB7" i="12"/>
  <c r="Y7" i="12"/>
  <c r="Z7" i="12" s="1"/>
  <c r="Y13" i="9" l="1"/>
  <c r="Y12" i="9"/>
  <c r="R12" i="9"/>
  <c r="N12" i="9"/>
  <c r="AC12" i="8" l="1"/>
  <c r="AB30" i="7" l="1"/>
  <c r="Z29" i="7"/>
  <c r="Y29" i="7"/>
  <c r="Y28" i="7"/>
  <c r="Y27" i="7"/>
  <c r="Z26" i="7"/>
  <c r="Y26" i="7"/>
  <c r="AF26" i="10" l="1"/>
  <c r="AA26" i="10"/>
  <c r="R26" i="10"/>
  <c r="AI26" i="10" s="1"/>
  <c r="Q26" i="10"/>
  <c r="AH26" i="10" s="1"/>
  <c r="O26" i="10"/>
  <c r="N26" i="10"/>
  <c r="S26" i="10" s="1"/>
  <c r="T26" i="10" s="1"/>
  <c r="AA25" i="10"/>
  <c r="AA24" i="10"/>
  <c r="AE24" i="10" s="1"/>
  <c r="R24" i="10"/>
  <c r="AI24" i="10" s="1"/>
  <c r="Q24" i="10"/>
  <c r="AH24" i="10" s="1"/>
  <c r="O24" i="10"/>
  <c r="N24" i="10"/>
  <c r="S24" i="10" s="1"/>
  <c r="T24" i="10" s="1"/>
  <c r="Z10" i="10"/>
  <c r="AB10" i="10" s="1"/>
  <c r="Y10" i="10"/>
  <c r="P10" i="10"/>
  <c r="K10" i="10"/>
  <c r="J10" i="10"/>
  <c r="I10" i="10"/>
  <c r="Y8" i="10"/>
  <c r="Y9" i="10" s="1"/>
  <c r="Z8" i="10" s="1"/>
  <c r="AG24" i="10" l="1"/>
  <c r="AE25" i="10"/>
  <c r="AB9" i="10"/>
  <c r="AB8" i="10"/>
  <c r="AJ26" i="10"/>
  <c r="AK26" i="10" s="1"/>
  <c r="AM26" i="10" s="1"/>
  <c r="AE26" i="10" l="1"/>
  <c r="AG26" i="10" s="1"/>
  <c r="AF24" i="10"/>
  <c r="AJ24" i="10" s="1"/>
  <c r="AK24" i="10" s="1"/>
  <c r="AM24" i="10" s="1"/>
  <c r="Z13" i="5" l="1"/>
  <c r="P12" i="5"/>
  <c r="P13" i="5" s="1"/>
  <c r="P14" i="5" s="1"/>
  <c r="N12" i="5"/>
  <c r="N13" i="5" s="1"/>
  <c r="N14" i="5" s="1"/>
  <c r="AB11" i="5"/>
  <c r="Y11" i="5"/>
  <c r="Z11" i="5" s="1"/>
  <c r="AB13" i="4" l="1"/>
  <c r="AH11" i="4"/>
  <c r="AD11" i="4"/>
  <c r="AC11" i="4"/>
  <c r="AA9" i="4"/>
  <c r="AA10" i="4" s="1"/>
  <c r="AA11" i="4" s="1"/>
  <c r="AA12" i="4" s="1"/>
  <c r="AF21" i="3" l="1"/>
  <c r="AD21" i="3"/>
  <c r="AB21" i="3"/>
  <c r="W21" i="3"/>
  <c r="V21" i="3"/>
  <c r="AB20" i="3"/>
  <c r="Y20" i="3"/>
  <c r="AD19" i="3"/>
  <c r="AD20" i="3" s="1"/>
  <c r="AB19" i="3"/>
  <c r="AA19" i="3"/>
  <c r="AA20" i="3" s="1"/>
  <c r="Y19" i="3"/>
  <c r="AC12" i="2" l="1"/>
  <c r="AC11" i="2"/>
  <c r="Y12" i="1"/>
  <c r="R12" i="1"/>
  <c r="R11" i="1"/>
  <c r="N11" i="1"/>
  <c r="N12" i="1" s="1"/>
</calcChain>
</file>

<file path=xl/comments1.xml><?xml version="1.0" encoding="utf-8"?>
<comments xmlns="http://schemas.openxmlformats.org/spreadsheetml/2006/main">
  <authors>
    <author>Usuario</author>
  </authors>
  <commentList>
    <comment ref="G7" authorId="0" shapeId="0">
      <text>
        <r>
          <rPr>
            <b/>
            <sz val="9"/>
            <color indexed="81"/>
            <rFont val="Tahoma"/>
            <family val="2"/>
          </rPr>
          <t>Usuario:</t>
        </r>
        <r>
          <rPr>
            <sz val="9"/>
            <color indexed="81"/>
            <rFont val="Tahoma"/>
            <family val="2"/>
          </rPr>
          <t xml:space="preserve">
</t>
        </r>
        <r>
          <rPr>
            <b/>
            <sz val="9"/>
            <color indexed="81"/>
            <rFont val="Tahoma"/>
            <family val="2"/>
          </rPr>
          <t>Impacto:</t>
        </r>
        <r>
          <rPr>
            <sz val="9"/>
            <color indexed="81"/>
            <rFont val="Tahoma"/>
            <family val="2"/>
          </rPr>
          <t xml:space="preserve"> las consecuencias que puede ocasionar a la organización la materialización del riesgo.</t>
        </r>
      </text>
    </comment>
    <comment ref="H7" authorId="0" shapeId="0">
      <text>
        <r>
          <rPr>
            <b/>
            <sz val="9"/>
            <color indexed="81"/>
            <rFont val="Tahoma"/>
            <family val="2"/>
          </rPr>
          <t>Usuario:</t>
        </r>
        <r>
          <rPr>
            <sz val="9"/>
            <color indexed="81"/>
            <rFont val="Tahoma"/>
            <family val="2"/>
          </rPr>
          <t xml:space="preserve">
</t>
        </r>
        <r>
          <rPr>
            <b/>
            <sz val="9"/>
            <color indexed="81"/>
            <rFont val="Tahoma"/>
            <family val="2"/>
          </rPr>
          <t>Causa inmediata:</t>
        </r>
        <r>
          <rPr>
            <sz val="9"/>
            <color indexed="81"/>
            <rFont val="Tahoma"/>
            <family val="2"/>
          </rPr>
          <t xml:space="preserve"> circunstancias o situaciones más evidentes sobre las cuales se presenta el riesgo, las mismas no constituyen la causa principal o base para que se presente el riesgo.</t>
        </r>
      </text>
    </comment>
    <comment ref="I7" authorId="0" shapeId="0">
      <text>
        <r>
          <rPr>
            <b/>
            <sz val="9"/>
            <color indexed="81"/>
            <rFont val="Tahoma"/>
            <family val="2"/>
          </rPr>
          <t>Usuario:</t>
        </r>
        <r>
          <rPr>
            <sz val="9"/>
            <color indexed="81"/>
            <rFont val="Tahoma"/>
            <family val="2"/>
          </rPr>
          <t xml:space="preserve">
</t>
        </r>
        <r>
          <rPr>
            <b/>
            <sz val="9"/>
            <color indexed="81"/>
            <rFont val="Tahoma"/>
            <family val="2"/>
          </rPr>
          <t>Causa raíz:</t>
        </r>
        <r>
          <rPr>
            <sz val="9"/>
            <color indexed="81"/>
            <rFont val="Tahoma"/>
            <family val="2"/>
          </rPr>
          <t xml:space="preserve">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J7" authorId="0" shapeId="0">
      <text>
        <r>
          <rPr>
            <b/>
            <sz val="9"/>
            <color indexed="81"/>
            <rFont val="Tahoma"/>
            <family val="2"/>
          </rPr>
          <t>Usuario:</t>
        </r>
        <r>
          <rPr>
            <sz val="9"/>
            <color indexed="81"/>
            <rFont val="Tahoma"/>
            <family val="2"/>
          </rPr>
          <t xml:space="preserve">
la </t>
        </r>
        <r>
          <rPr>
            <b/>
            <sz val="9"/>
            <color indexed="81"/>
            <rFont val="Tahoma"/>
            <family val="2"/>
          </rPr>
          <t>descripción del riesgo</t>
        </r>
        <r>
          <rPr>
            <sz val="9"/>
            <color indexed="81"/>
            <rFont val="Tahoma"/>
            <family val="2"/>
          </rPr>
          <t xml:space="preserve"> debe contener todos los detalles que sean necesarios y que sea fácil de entender tanto para el líder del proceso como para personas ajenas al proceso</t>
        </r>
      </text>
    </comment>
    <comment ref="K7" authorId="0" shapeId="0">
      <text>
        <r>
          <rPr>
            <b/>
            <sz val="9"/>
            <color indexed="81"/>
            <rFont val="Tahoma"/>
            <family val="2"/>
          </rPr>
          <t>Usuario:</t>
        </r>
        <r>
          <rPr>
            <sz val="9"/>
            <color indexed="81"/>
            <rFont val="Tahoma"/>
            <family val="2"/>
          </rPr>
          <t xml:space="preserve">
Permite agrupar los riesgos identificados</t>
        </r>
      </text>
    </comment>
    <comment ref="L7" authorId="0" shapeId="0">
      <text>
        <r>
          <rPr>
            <b/>
            <sz val="9"/>
            <color indexed="81"/>
            <rFont val="Tahoma"/>
            <family val="2"/>
          </rPr>
          <t>Usuario:</t>
        </r>
        <r>
          <rPr>
            <sz val="9"/>
            <color indexed="81"/>
            <rFont val="Tahoma"/>
            <family val="2"/>
          </rPr>
          <t xml:space="preserve">
La probabilidad de ocurrencia estará asociada a la exposición al riesgo del proceso o actividad que se esté analizando. 
De estemodo, la probabilidad inherente será el número de veces que se pasa por el punto de riesgo en el periodo de 1 año.</t>
        </r>
      </text>
    </comment>
    <comment ref="P7" authorId="0" shapeId="0">
      <text>
        <r>
          <rPr>
            <b/>
            <sz val="9"/>
            <color indexed="81"/>
            <rFont val="Tahoma"/>
            <family val="2"/>
          </rPr>
          <t>Usuario:</t>
        </r>
        <r>
          <rPr>
            <sz val="9"/>
            <color indexed="81"/>
            <rFont val="Tahoma"/>
            <family val="2"/>
          </rPr>
          <t xml:space="preserve">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7" authorId="0" shapeId="0">
      <text>
        <r>
          <rPr>
            <b/>
            <sz val="9"/>
            <color indexed="81"/>
            <rFont val="Tahoma"/>
            <family val="2"/>
          </rPr>
          <t>Usuario:</t>
        </r>
        <r>
          <rPr>
            <sz val="9"/>
            <color indexed="81"/>
            <rFont val="Tahoma"/>
            <family val="2"/>
          </rPr>
          <t xml:space="preserve">
Un control se define como la medida que permite reducir o mitigar el riesgo</t>
        </r>
      </text>
    </comment>
    <comment ref="V7" authorId="0" shapeId="0">
      <text>
        <r>
          <rPr>
            <b/>
            <sz val="9"/>
            <color indexed="81"/>
            <rFont val="Tahoma"/>
            <family val="2"/>
          </rPr>
          <t>Usuario:</t>
        </r>
        <r>
          <rPr>
            <sz val="9"/>
            <color indexed="81"/>
            <rFont val="Tahoma"/>
            <family val="2"/>
          </rPr>
          <t xml:space="preserve">
</t>
        </r>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control accionado durante la ejecución del proceso. Estos controles detectan el riesgo, pero generan reprocesos.</t>
        </r>
      </text>
    </comment>
    <comment ref="W7" authorId="0" shapeId="0">
      <text>
        <r>
          <rPr>
            <b/>
            <sz val="9"/>
            <color indexed="81"/>
            <rFont val="Tahoma"/>
            <family val="2"/>
          </rPr>
          <t>Usuario:</t>
        </r>
        <r>
          <rPr>
            <sz val="9"/>
            <color indexed="81"/>
            <rFont val="Tahoma"/>
            <family val="2"/>
          </rPr>
          <t xml:space="preserve">
</t>
        </r>
        <r>
          <rPr>
            <b/>
            <sz val="9"/>
            <color indexed="81"/>
            <rFont val="Tahoma"/>
            <family val="2"/>
          </rPr>
          <t>Control correctivo</t>
        </r>
        <r>
          <rPr>
            <sz val="9"/>
            <color indexed="81"/>
            <rFont val="Tahoma"/>
            <family val="2"/>
          </rPr>
          <t>: control accionado en la salida del proceso y después de que se materializa el riesgo. Estos controles tienen costos implícitos.</t>
        </r>
      </text>
    </comment>
    <comment ref="X7" authorId="0" shapeId="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Se pueden generar reprocesos.
</t>
        </r>
        <r>
          <rPr>
            <b/>
            <sz val="9"/>
            <color indexed="81"/>
            <rFont val="Tahoma"/>
            <family val="2"/>
          </rPr>
          <t>Correctivo:</t>
        </r>
        <r>
          <rPr>
            <sz val="9"/>
            <color indexed="81"/>
            <rFont val="Tahoma"/>
            <family val="2"/>
          </rPr>
          <t xml:space="preserve"> Dado que permiten reducir el impacto de la materialización del riesgo, tienen un costo en su implementación.
</t>
        </r>
      </text>
    </comment>
    <comment ref="Y7" authorId="0" shapeId="0">
      <text>
        <r>
          <rPr>
            <b/>
            <sz val="9"/>
            <color indexed="81"/>
            <rFont val="Tahoma"/>
            <family val="2"/>
          </rPr>
          <t>Usuario:</t>
        </r>
        <r>
          <rPr>
            <sz val="9"/>
            <color indexed="81"/>
            <rFont val="Tahoma"/>
            <family val="2"/>
          </rPr>
          <t xml:space="preserve">
</t>
        </r>
        <r>
          <rPr>
            <b/>
            <sz val="9"/>
            <color indexed="81"/>
            <rFont val="Tahoma"/>
            <family val="2"/>
          </rPr>
          <t>Automático: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Manual:</t>
        </r>
        <r>
          <rPr>
            <sz val="9"/>
            <color indexed="81"/>
            <rFont val="Tahoma"/>
            <family val="2"/>
          </rPr>
          <t xml:space="preserve"> Controles que son ejecutados por una persona, tiene implícito el error humano.
</t>
        </r>
      </text>
    </comment>
    <comment ref="AB7" authorId="0" shapeId="0">
      <text>
        <r>
          <rPr>
            <b/>
            <sz val="9"/>
            <color indexed="81"/>
            <rFont val="Tahoma"/>
            <family val="2"/>
          </rPr>
          <t>Usuario:</t>
        </r>
        <r>
          <rPr>
            <sz val="9"/>
            <color indexed="81"/>
            <rFont val="Tahoma"/>
            <family val="2"/>
          </rPr>
          <t xml:space="preserve">
</t>
        </r>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t>
        </r>
      </text>
    </comment>
    <comment ref="AC7" authorId="0" shapeId="0">
      <text>
        <r>
          <rPr>
            <b/>
            <sz val="9"/>
            <color indexed="81"/>
            <rFont val="Tahoma"/>
            <family val="2"/>
          </rPr>
          <t>Usuario:</t>
        </r>
        <r>
          <rPr>
            <sz val="9"/>
            <color indexed="81"/>
            <rFont val="Tahoma"/>
            <family val="2"/>
          </rPr>
          <t xml:space="preserve">
</t>
        </r>
        <r>
          <rPr>
            <b/>
            <sz val="9"/>
            <color indexed="81"/>
            <rFont val="Tahoma"/>
            <family val="2"/>
          </rPr>
          <t>Continua:</t>
        </r>
        <r>
          <rPr>
            <sz val="9"/>
            <color indexed="81"/>
            <rFont val="Tahoma"/>
            <family val="2"/>
          </rPr>
          <t xml:space="preserve"> El control se aplica siempre que se realiza la actividad que conlleva el riesgo.
</t>
        </r>
        <r>
          <rPr>
            <b/>
            <sz val="9"/>
            <color indexed="81"/>
            <rFont val="Tahoma"/>
            <family val="2"/>
          </rPr>
          <t>Aleatoria:</t>
        </r>
        <r>
          <rPr>
            <sz val="9"/>
            <color indexed="81"/>
            <rFont val="Tahoma"/>
            <family val="2"/>
          </rPr>
          <t xml:space="preserve"> El control se aplica aleatoriamente a la actividad que conlleva el riesgo
</t>
        </r>
      </text>
    </comment>
    <comment ref="AD7" authorId="0" shapeId="0">
      <text>
        <r>
          <rPr>
            <b/>
            <sz val="9"/>
            <color indexed="81"/>
            <rFont val="Tahoma"/>
            <family val="2"/>
          </rPr>
          <t>Usuario:</t>
        </r>
        <r>
          <rPr>
            <sz val="9"/>
            <color indexed="81"/>
            <rFont val="Tahoma"/>
            <family val="2"/>
          </rPr>
          <t xml:space="preserve">
</t>
        </r>
        <r>
          <rPr>
            <b/>
            <sz val="9"/>
            <color indexed="81"/>
            <rFont val="Tahoma"/>
            <family val="2"/>
          </rPr>
          <t>Con registro:</t>
        </r>
        <r>
          <rPr>
            <sz val="9"/>
            <color indexed="81"/>
            <rFont val="Tahoma"/>
            <family val="2"/>
          </rPr>
          <t xml:space="preserve"> 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
</t>
        </r>
      </text>
    </comment>
    <comment ref="AL7" authorId="0" shapeId="0">
      <text>
        <r>
          <rPr>
            <b/>
            <sz val="9"/>
            <color indexed="81"/>
            <rFont val="Tahoma"/>
            <family val="2"/>
          </rPr>
          <t>Usuario:</t>
        </r>
        <r>
          <rPr>
            <sz val="9"/>
            <color indexed="81"/>
            <rFont val="Tahoma"/>
            <family val="2"/>
          </rPr>
          <t xml:space="preserve">
</t>
        </r>
        <r>
          <rPr>
            <b/>
            <sz val="9"/>
            <color indexed="81"/>
            <rFont val="Tahoma"/>
            <family val="2"/>
          </rPr>
          <t>Reducir - Mitigar:</t>
        </r>
        <r>
          <rPr>
            <sz val="9"/>
            <color indexed="81"/>
            <rFont val="Tahoma"/>
            <family val="2"/>
          </rPr>
          <t xml:space="preserve"> Después de realizar un análisis y considerar los niveles de riesgo se implementan acciones que mitiguen el nivel de riesgo. No necesariamente es un control adicional.
</t>
        </r>
        <r>
          <rPr>
            <b/>
            <sz val="9"/>
            <color indexed="81"/>
            <rFont val="Tahoma"/>
            <family val="2"/>
          </rPr>
          <t>Reducir – Transferir:</t>
        </r>
        <r>
          <rPr>
            <sz val="9"/>
            <color indexed="81"/>
            <rFont val="Tahoma"/>
            <family val="2"/>
          </rPr>
          <t xml:space="preserve"> Después de realizar un análisis, se considera que la mejor estrategia es tercerizar el proceso o trasladar el riesgo a través de seguros o pólizas. La responsabilidad económica recae sobre un tercero, pero no se transfiere la responsabilidad sobre el tema reputacional. 
</t>
        </r>
        <r>
          <rPr>
            <b/>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sz val="9"/>
            <color indexed="81"/>
            <rFont val="Tahoma"/>
            <family val="2"/>
          </rPr>
          <t>Evitar:</t>
        </r>
        <r>
          <rPr>
            <sz val="9"/>
            <color indexed="81"/>
            <rFont val="Tahoma"/>
            <family val="2"/>
          </rPr>
          <t xml:space="preserve"> Después de realizar un análisis y considerar que el nivel de riesgo es demasiado alta, se determina NO asumir la actividad que genera este riesgo.</t>
        </r>
      </text>
    </comment>
  </commentList>
</comments>
</file>

<file path=xl/comments2.xml><?xml version="1.0" encoding="utf-8"?>
<comments xmlns="http://schemas.openxmlformats.org/spreadsheetml/2006/main">
  <authors>
    <author>Autor</author>
  </authors>
  <commentList>
    <comment ref="M24" authorId="0" shapeId="0">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M26" authorId="0" shapeId="0">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List>
</comments>
</file>

<file path=xl/comments3.xml><?xml version="1.0" encoding="utf-8"?>
<comments xmlns="http://schemas.openxmlformats.org/spreadsheetml/2006/main">
  <authors>
    <author>Usuario</author>
  </authors>
  <commentList>
    <comment ref="G23" authorId="0" shapeId="0">
      <text>
        <r>
          <rPr>
            <b/>
            <sz val="9"/>
            <color indexed="81"/>
            <rFont val="Tahoma"/>
            <family val="2"/>
          </rPr>
          <t>Usuario:</t>
        </r>
        <r>
          <rPr>
            <sz val="9"/>
            <color indexed="81"/>
            <rFont val="Tahoma"/>
            <family val="2"/>
          </rPr>
          <t xml:space="preserve">
</t>
        </r>
        <r>
          <rPr>
            <b/>
            <sz val="9"/>
            <color indexed="81"/>
            <rFont val="Tahoma"/>
            <family val="2"/>
          </rPr>
          <t>Impacto:</t>
        </r>
        <r>
          <rPr>
            <sz val="9"/>
            <color indexed="81"/>
            <rFont val="Tahoma"/>
            <family val="2"/>
          </rPr>
          <t xml:space="preserve"> las consecuencias que puede ocasionar a la organización la materialización del riesgo.</t>
        </r>
      </text>
    </comment>
    <comment ref="H23" authorId="0" shapeId="0">
      <text>
        <r>
          <rPr>
            <b/>
            <sz val="9"/>
            <color indexed="81"/>
            <rFont val="Tahoma"/>
            <family val="2"/>
          </rPr>
          <t>Usuario:</t>
        </r>
        <r>
          <rPr>
            <sz val="9"/>
            <color indexed="81"/>
            <rFont val="Tahoma"/>
            <family val="2"/>
          </rPr>
          <t xml:space="preserve">
</t>
        </r>
        <r>
          <rPr>
            <b/>
            <sz val="9"/>
            <color indexed="81"/>
            <rFont val="Tahoma"/>
            <family val="2"/>
          </rPr>
          <t>Causa inmediata:</t>
        </r>
        <r>
          <rPr>
            <sz val="9"/>
            <color indexed="81"/>
            <rFont val="Tahoma"/>
            <family val="2"/>
          </rPr>
          <t xml:space="preserve"> circunstancias o situaciones más evidentes sobre las cuales se presenta el riesgo, las mismas no constituyen la causa principal o base para que se presente el riesgo.</t>
        </r>
      </text>
    </comment>
    <comment ref="I23" authorId="0" shapeId="0">
      <text>
        <r>
          <rPr>
            <b/>
            <sz val="9"/>
            <color indexed="81"/>
            <rFont val="Tahoma"/>
            <family val="2"/>
          </rPr>
          <t>Usuario:</t>
        </r>
        <r>
          <rPr>
            <sz val="9"/>
            <color indexed="81"/>
            <rFont val="Tahoma"/>
            <family val="2"/>
          </rPr>
          <t xml:space="preserve">
</t>
        </r>
        <r>
          <rPr>
            <b/>
            <sz val="9"/>
            <color indexed="81"/>
            <rFont val="Tahoma"/>
            <family val="2"/>
          </rPr>
          <t>Causa raíz:</t>
        </r>
        <r>
          <rPr>
            <sz val="9"/>
            <color indexed="81"/>
            <rFont val="Tahoma"/>
            <family val="2"/>
          </rPr>
          <t xml:space="preserve">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J23" authorId="0" shapeId="0">
      <text>
        <r>
          <rPr>
            <b/>
            <sz val="9"/>
            <color indexed="81"/>
            <rFont val="Tahoma"/>
            <family val="2"/>
          </rPr>
          <t>Usuario:</t>
        </r>
        <r>
          <rPr>
            <sz val="9"/>
            <color indexed="81"/>
            <rFont val="Tahoma"/>
            <family val="2"/>
          </rPr>
          <t xml:space="preserve">
la </t>
        </r>
        <r>
          <rPr>
            <b/>
            <sz val="9"/>
            <color indexed="81"/>
            <rFont val="Tahoma"/>
            <family val="2"/>
          </rPr>
          <t>descripción del riesgo</t>
        </r>
        <r>
          <rPr>
            <sz val="9"/>
            <color indexed="81"/>
            <rFont val="Tahoma"/>
            <family val="2"/>
          </rPr>
          <t xml:space="preserve"> debe contener todos los detalles que sean necesarios y que sea fácil de entender tanto para el líder del proceso como para personas ajenas al proceso</t>
        </r>
      </text>
    </comment>
    <comment ref="K23" authorId="0" shapeId="0">
      <text>
        <r>
          <rPr>
            <b/>
            <sz val="9"/>
            <color indexed="81"/>
            <rFont val="Tahoma"/>
            <family val="2"/>
          </rPr>
          <t>Usuario:</t>
        </r>
        <r>
          <rPr>
            <sz val="9"/>
            <color indexed="81"/>
            <rFont val="Tahoma"/>
            <family val="2"/>
          </rPr>
          <t xml:space="preserve">
Permite agrupar los riesgos identificados</t>
        </r>
      </text>
    </comment>
    <comment ref="L23" authorId="0" shapeId="0">
      <text>
        <r>
          <rPr>
            <b/>
            <sz val="9"/>
            <color indexed="81"/>
            <rFont val="Tahoma"/>
            <family val="2"/>
          </rPr>
          <t>Usuario:</t>
        </r>
        <r>
          <rPr>
            <sz val="9"/>
            <color indexed="81"/>
            <rFont val="Tahoma"/>
            <family val="2"/>
          </rPr>
          <t xml:space="preserve">
La probabilidad de ocurrencia estará asociada a la exposición al riesgo del proceso o actividad que se esté analizando. 
De estemodo, la probabilidad inherente será el número de veces que se pasa por el punto de riesgo en el periodo de 1 año.</t>
        </r>
      </text>
    </comment>
    <comment ref="P23" authorId="0" shapeId="0">
      <text>
        <r>
          <rPr>
            <b/>
            <sz val="9"/>
            <color indexed="81"/>
            <rFont val="Tahoma"/>
            <family val="2"/>
          </rPr>
          <t>Usuario:</t>
        </r>
        <r>
          <rPr>
            <sz val="9"/>
            <color indexed="81"/>
            <rFont val="Tahoma"/>
            <family val="2"/>
          </rPr>
          <t xml:space="preserve">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23" authorId="0" shapeId="0">
      <text>
        <r>
          <rPr>
            <b/>
            <sz val="9"/>
            <color indexed="81"/>
            <rFont val="Tahoma"/>
            <family val="2"/>
          </rPr>
          <t>Usuario:</t>
        </r>
        <r>
          <rPr>
            <sz val="9"/>
            <color indexed="81"/>
            <rFont val="Tahoma"/>
            <family val="2"/>
          </rPr>
          <t xml:space="preserve">
Un control se define como la medida que permite reducir o mitigar el riesgo</t>
        </r>
      </text>
    </comment>
    <comment ref="V23" authorId="0" shapeId="0">
      <text>
        <r>
          <rPr>
            <b/>
            <sz val="9"/>
            <color indexed="81"/>
            <rFont val="Tahoma"/>
            <family val="2"/>
          </rPr>
          <t>Usuario:</t>
        </r>
        <r>
          <rPr>
            <sz val="9"/>
            <color indexed="81"/>
            <rFont val="Tahoma"/>
            <family val="2"/>
          </rPr>
          <t xml:space="preserve">
</t>
        </r>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control accionado durante la ejecución del proceso. Estos controles detectan el riesgo, pero generan reprocesos.</t>
        </r>
      </text>
    </comment>
    <comment ref="W23" authorId="0" shapeId="0">
      <text>
        <r>
          <rPr>
            <b/>
            <sz val="9"/>
            <color indexed="81"/>
            <rFont val="Tahoma"/>
            <family val="2"/>
          </rPr>
          <t>Usuario:</t>
        </r>
        <r>
          <rPr>
            <sz val="9"/>
            <color indexed="81"/>
            <rFont val="Tahoma"/>
            <family val="2"/>
          </rPr>
          <t xml:space="preserve">
</t>
        </r>
        <r>
          <rPr>
            <b/>
            <sz val="9"/>
            <color indexed="81"/>
            <rFont val="Tahoma"/>
            <family val="2"/>
          </rPr>
          <t>Control correctivo</t>
        </r>
        <r>
          <rPr>
            <sz val="9"/>
            <color indexed="81"/>
            <rFont val="Tahoma"/>
            <family val="2"/>
          </rPr>
          <t>: control accionado en la salida del proceso y después de que se materializa el riesgo. Estos controles tienen costos implícitos.</t>
        </r>
      </text>
    </comment>
    <comment ref="X23" authorId="0" shapeId="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Se pueden generar reprocesos.
</t>
        </r>
        <r>
          <rPr>
            <b/>
            <sz val="9"/>
            <color indexed="81"/>
            <rFont val="Tahoma"/>
            <family val="2"/>
          </rPr>
          <t>Correctivo:</t>
        </r>
        <r>
          <rPr>
            <sz val="9"/>
            <color indexed="81"/>
            <rFont val="Tahoma"/>
            <family val="2"/>
          </rPr>
          <t xml:space="preserve"> Dado que permiten reducir el impacto de la materialización del riesgo, tienen un costo en su implementación.
</t>
        </r>
      </text>
    </comment>
    <comment ref="Y23" authorId="0" shapeId="0">
      <text>
        <r>
          <rPr>
            <b/>
            <sz val="9"/>
            <color indexed="81"/>
            <rFont val="Tahoma"/>
            <family val="2"/>
          </rPr>
          <t>Usuario:</t>
        </r>
        <r>
          <rPr>
            <sz val="9"/>
            <color indexed="81"/>
            <rFont val="Tahoma"/>
            <family val="2"/>
          </rPr>
          <t xml:space="preserve">
</t>
        </r>
        <r>
          <rPr>
            <b/>
            <sz val="9"/>
            <color indexed="81"/>
            <rFont val="Tahoma"/>
            <family val="2"/>
          </rPr>
          <t>Automático: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Manual:</t>
        </r>
        <r>
          <rPr>
            <sz val="9"/>
            <color indexed="81"/>
            <rFont val="Tahoma"/>
            <family val="2"/>
          </rPr>
          <t xml:space="preserve"> Controles que son ejecutados por una persona, tiene implícito el error humano.
</t>
        </r>
      </text>
    </comment>
    <comment ref="AB23" authorId="0" shapeId="0">
      <text>
        <r>
          <rPr>
            <b/>
            <sz val="9"/>
            <color indexed="81"/>
            <rFont val="Tahoma"/>
            <family val="2"/>
          </rPr>
          <t>Usuario:</t>
        </r>
        <r>
          <rPr>
            <sz val="9"/>
            <color indexed="81"/>
            <rFont val="Tahoma"/>
            <family val="2"/>
          </rPr>
          <t xml:space="preserve">
</t>
        </r>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t>
        </r>
      </text>
    </comment>
    <comment ref="AC23" authorId="0" shapeId="0">
      <text>
        <r>
          <rPr>
            <b/>
            <sz val="9"/>
            <color indexed="81"/>
            <rFont val="Tahoma"/>
            <family val="2"/>
          </rPr>
          <t>Usuario:</t>
        </r>
        <r>
          <rPr>
            <sz val="9"/>
            <color indexed="81"/>
            <rFont val="Tahoma"/>
            <family val="2"/>
          </rPr>
          <t xml:space="preserve">
</t>
        </r>
        <r>
          <rPr>
            <b/>
            <sz val="9"/>
            <color indexed="81"/>
            <rFont val="Tahoma"/>
            <family val="2"/>
          </rPr>
          <t>Continua:</t>
        </r>
        <r>
          <rPr>
            <sz val="9"/>
            <color indexed="81"/>
            <rFont val="Tahoma"/>
            <family val="2"/>
          </rPr>
          <t xml:space="preserve"> El control se aplica siempre que se realiza la actividad que conlleva el riesgo.
</t>
        </r>
        <r>
          <rPr>
            <b/>
            <sz val="9"/>
            <color indexed="81"/>
            <rFont val="Tahoma"/>
            <family val="2"/>
          </rPr>
          <t>Aleatoria:</t>
        </r>
        <r>
          <rPr>
            <sz val="9"/>
            <color indexed="81"/>
            <rFont val="Tahoma"/>
            <family val="2"/>
          </rPr>
          <t xml:space="preserve"> El control se aplica aleatoriamente a la actividad que conlleva el riesgo
</t>
        </r>
      </text>
    </comment>
    <comment ref="AD23" authorId="0" shapeId="0">
      <text>
        <r>
          <rPr>
            <b/>
            <sz val="9"/>
            <color indexed="81"/>
            <rFont val="Tahoma"/>
            <family val="2"/>
          </rPr>
          <t>Usuario:</t>
        </r>
        <r>
          <rPr>
            <sz val="9"/>
            <color indexed="81"/>
            <rFont val="Tahoma"/>
            <family val="2"/>
          </rPr>
          <t xml:space="preserve">
</t>
        </r>
        <r>
          <rPr>
            <b/>
            <sz val="9"/>
            <color indexed="81"/>
            <rFont val="Tahoma"/>
            <family val="2"/>
          </rPr>
          <t>Con registro:</t>
        </r>
        <r>
          <rPr>
            <sz val="9"/>
            <color indexed="81"/>
            <rFont val="Tahoma"/>
            <family val="2"/>
          </rPr>
          <t xml:space="preserve"> 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
</t>
        </r>
      </text>
    </comment>
    <comment ref="AL23" authorId="0" shapeId="0">
      <text>
        <r>
          <rPr>
            <b/>
            <sz val="9"/>
            <color indexed="81"/>
            <rFont val="Tahoma"/>
            <family val="2"/>
          </rPr>
          <t>Usuario:</t>
        </r>
        <r>
          <rPr>
            <sz val="9"/>
            <color indexed="81"/>
            <rFont val="Tahoma"/>
            <family val="2"/>
          </rPr>
          <t xml:space="preserve">
</t>
        </r>
        <r>
          <rPr>
            <b/>
            <sz val="9"/>
            <color indexed="81"/>
            <rFont val="Tahoma"/>
            <family val="2"/>
          </rPr>
          <t>Reducir - Mitigar:</t>
        </r>
        <r>
          <rPr>
            <sz val="9"/>
            <color indexed="81"/>
            <rFont val="Tahoma"/>
            <family val="2"/>
          </rPr>
          <t xml:space="preserve"> Después de realizar un análisis y considerar los niveles de riesgo se implementan acciones que mitiguen el nivel de riesgo. No necesariamente es un control adicional.
</t>
        </r>
        <r>
          <rPr>
            <b/>
            <sz val="9"/>
            <color indexed="81"/>
            <rFont val="Tahoma"/>
            <family val="2"/>
          </rPr>
          <t>Reducir – Transferir:</t>
        </r>
        <r>
          <rPr>
            <sz val="9"/>
            <color indexed="81"/>
            <rFont val="Tahoma"/>
            <family val="2"/>
          </rPr>
          <t xml:space="preserve"> Después de realizar un análisis, se considera que la mejor estrategia es tercerizar el proceso o trasladar el riesgo a través de seguros o pólizas. La responsabilidad económica recae sobre un tercero, pero no se transfiere la responsabilidad sobre el tema reputacional. 
</t>
        </r>
        <r>
          <rPr>
            <b/>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sz val="9"/>
            <color indexed="81"/>
            <rFont val="Tahoma"/>
            <family val="2"/>
          </rPr>
          <t>Evitar:</t>
        </r>
        <r>
          <rPr>
            <sz val="9"/>
            <color indexed="81"/>
            <rFont val="Tahoma"/>
            <family val="2"/>
          </rPr>
          <t xml:space="preserve"> Después de realizar un análisis y considerar que el nivel de riesgo es demasiado alta, se determina NO asumir la actividad que genera este riesgo.</t>
        </r>
      </text>
    </comment>
  </commentList>
</comments>
</file>

<file path=xl/sharedStrings.xml><?xml version="1.0" encoding="utf-8"?>
<sst xmlns="http://schemas.openxmlformats.org/spreadsheetml/2006/main" count="1841" uniqueCount="740">
  <si>
    <t>MAPA DE RIESGOS POR PROCESO</t>
  </si>
  <si>
    <t>Versión: 03</t>
  </si>
  <si>
    <t>INSTITUTO MUNICIPAL DE CULTURA DE YUMBO</t>
  </si>
  <si>
    <t>Fecha : 01/12/2022</t>
  </si>
  <si>
    <t>FO - GE -05</t>
  </si>
  <si>
    <t>Página 1</t>
  </si>
  <si>
    <t>DEPENDENCIA</t>
  </si>
  <si>
    <t>PROCESO</t>
  </si>
  <si>
    <t>OBJETIVO</t>
  </si>
  <si>
    <t>ALCANCE</t>
  </si>
  <si>
    <t># CONSECUTIVO</t>
  </si>
  <si>
    <t>RIESGO</t>
  </si>
  <si>
    <t>TIPO DE RIESGO</t>
  </si>
  <si>
    <t>ACTIVO</t>
  </si>
  <si>
    <t xml:space="preserve">AMENAZAS </t>
  </si>
  <si>
    <t>CAUSA RAIZ</t>
  </si>
  <si>
    <t xml:space="preserve">CONSECUENCIAS </t>
  </si>
  <si>
    <t>RIESGO INHERENTE</t>
  </si>
  <si>
    <t># CONTROL</t>
  </si>
  <si>
    <t>CONTROLES</t>
  </si>
  <si>
    <r>
      <t>INDICADOR: Eficacia / Eficiencia</t>
    </r>
    <r>
      <rPr>
        <b/>
        <sz val="16"/>
        <color rgb="FFFF0000"/>
        <rFont val="Arial"/>
        <family val="2"/>
      </rPr>
      <t xml:space="preserve"> </t>
    </r>
  </si>
  <si>
    <t>TIPO Y AFECTACIÓN</t>
  </si>
  <si>
    <t xml:space="preserve">IMPLEMENTACIÓN  </t>
  </si>
  <si>
    <t>CALIFICACIÓN  (%)</t>
  </si>
  <si>
    <t>RIESGO RESIDUAL / APETITO DEL RIESGO</t>
  </si>
  <si>
    <t>TRATAMIENTO DE RIESGOS</t>
  </si>
  <si>
    <t xml:space="preserve">  </t>
  </si>
  <si>
    <t>PROBABILIDAD INH : 
# de veces</t>
  </si>
  <si>
    <t>%</t>
  </si>
  <si>
    <t>IMPACTO</t>
  </si>
  <si>
    <t xml:space="preserve">NIVEL DEL RIESGO </t>
  </si>
  <si>
    <t xml:space="preserve">PROBABILIDAD RESID PARCIAL (%) </t>
  </si>
  <si>
    <t xml:space="preserve">PROBABILIDAD RESID FINAL (%) </t>
  </si>
  <si>
    <t>ESCALA PROBABILIDAD RESIDUAL</t>
  </si>
  <si>
    <t>IMPACTO  RESIDUAL FINAL (%)</t>
  </si>
  <si>
    <t>ESCALA IMPACTO RESIDUAL</t>
  </si>
  <si>
    <t xml:space="preserve">NIVEL  DEL RIESGO
 FINAL </t>
  </si>
  <si>
    <t>TIPO DE TRATAMIENTO</t>
  </si>
  <si>
    <t>ACCIÓN DE TRATAMIENTO</t>
  </si>
  <si>
    <t>IMCY</t>
  </si>
  <si>
    <t>CONTROL INTERNO</t>
  </si>
  <si>
    <t>Verificar y evaluar el sistema  de control interno de la entidad y proponer las recomendaciones y sugerencias que contribuyen al mejoramiento continuo y la optimizacion de los procesos.</t>
  </si>
  <si>
    <t>Procesos de la entidad susceptibles de auditar.</t>
  </si>
  <si>
    <t>Presentación extemporanea de informes de control interno a entes de control y partes interesadas</t>
  </si>
  <si>
    <t>Ejecución y administracion de procesos</t>
  </si>
  <si>
    <t>N/A</t>
  </si>
  <si>
    <t>Perdida de imagen frente a los entes de control.</t>
  </si>
  <si>
    <t>1. Inadecuada planeación del programa anual de auditoría interna.                                       
2. La no existencia de un calendario de obligaciones legales institucional actualizado.                                           
3. Falta de seguimiento y control al cumplimiento de calendario de obligaciones legales.                                                     
4. Falta de personal asignado para el desarrollo de estas actividades  o falta de existencia del cargo.</t>
  </si>
  <si>
    <t>1. Incumplimiento de orden legal y con los entes de control. 
2.Sanciones por los entes de control.</t>
  </si>
  <si>
    <t>MODERADO</t>
  </si>
  <si>
    <t xml:space="preserve">1                  
2  
3
4
</t>
  </si>
  <si>
    <t>Calendario de obligaciones legales establecido para la entidad.    10%                    
Programa anual de auditoría interna aprobado.  20%                                     
Procedimientos existentes.  30%
Seguimientos periodicos al calendario de obligaciones legales de la entidad. 20%</t>
  </si>
  <si>
    <t>Número de informes presentados / Número de informes a presentar</t>
  </si>
  <si>
    <t>Preventivo: Afectación Reputacional</t>
  </si>
  <si>
    <t>Manual</t>
  </si>
  <si>
    <t xml:space="preserve">54%
43%
30%
24%
</t>
  </si>
  <si>
    <t>BAJA</t>
  </si>
  <si>
    <t>Evitar</t>
  </si>
  <si>
    <t>1. Realizar una adecuada planeación en cuanto al programa anual de auditoria interna. Actualización de procedimiento en lo que respecta a tiempos de entrega de informes de auditoria intena.                        
2. Actualizar el registro de calendario de obligaciones legales de la entidad.</t>
  </si>
  <si>
    <t>Inoportunidad en el seguimiento a las acciones establecidas en los planes de mejoramiento</t>
  </si>
  <si>
    <t>Perdida de imagen de la institución.</t>
  </si>
  <si>
    <t xml:space="preserve">1.Debil autocontrol por parte de los lideres de procesos y del lider de control interno.                        
2.Falta de personal encargado de estas actividades en el proceso de control interno o inexistencia del cargo con funciones de control interno.
</t>
  </si>
  <si>
    <t>1. Planes de mejoramiento sin acciones que permitan el mejoramiento de los procesos.                    
2. Hallazgos por los entes de control.                                  
3. Debíl apropiación del sistema de control interno.</t>
  </si>
  <si>
    <t>MENOR</t>
  </si>
  <si>
    <t xml:space="preserve">1
</t>
  </si>
  <si>
    <t>Planes de mejoramiento interno suscritos y con seguimiento periodico.</t>
  </si>
  <si>
    <t>Número de seguimientos realizados / Número de seguimientos a realizar</t>
  </si>
  <si>
    <t>BAJO</t>
  </si>
  <si>
    <t>1. Establecer periodicidad en el seguimiento de los riesgos por proceso de acuerdo a la política establecida. 
2. Continuar evaluando los riesgos desde el proceso auditor.  
3.Actualización de Mapa de riesgos por proceso.</t>
  </si>
  <si>
    <t>John Sebastian Echeverri Collazos</t>
  </si>
  <si>
    <t>Gerente IMCY</t>
  </si>
  <si>
    <t xml:space="preserve">Proyectó: </t>
  </si>
  <si>
    <t>Mayler Urbina - Planeación</t>
  </si>
  <si>
    <t xml:space="preserve">Revisó: </t>
  </si>
  <si>
    <t>Héctor Fabio Gómez - Asesor de Control Interno</t>
  </si>
  <si>
    <t xml:space="preserve"> </t>
  </si>
  <si>
    <t>Página 1 de 2</t>
  </si>
  <si>
    <t>COM INTERNA</t>
  </si>
  <si>
    <t>Desarrollar actividades tendientes a proteger, salvaguardar, identificar, valorar, sostener y difundir el patrimonio cultural material e inmaterial del municipio de Yumbo</t>
  </si>
  <si>
    <t>Entidades municipales de tipo publico y/o privado interesadas en desarrollar actividades donde se instruya a conservar el patrimonio del municipio.</t>
  </si>
  <si>
    <t>Posible pérdida y/o deterioro del patrimonio cultural material  perteneciente al municipio de Yumbo.</t>
  </si>
  <si>
    <t>Daños a activos/eventos externos</t>
  </si>
  <si>
    <t>Patrimonio Cultural</t>
  </si>
  <si>
    <t>Material reconocido patrimonio cultural deteriorado por no haberse tomado medidas para su conservacion.</t>
  </si>
  <si>
    <t>1.Desastres naturales.                  
2.Falta de inventario actualizado,reconocido y validado por las instancias competentes del patrimonio cultural material e inmaterial existente.                                          3.No hay presupuesto suficiente para la conservación e inventario del patrimonio.                                                                                                                         4.No existe control sobre el patrimonio a la hora de realizar visitas a los sitios de interes.                                                                                                                                                                                   5. Intereses particulares</t>
  </si>
  <si>
    <t xml:space="preserve">1.Alteración y destrucción del patrimonio cultural del municipio. 
2.No cumplimiento del objeto misional de la entidad.                                                                                                                                                                                                            </t>
  </si>
  <si>
    <t>Media: entre 24 y 500 veces</t>
  </si>
  <si>
    <t xml:space="preserve">1.Piezas arqueológicas debidamente guardadas en un cuarto cerrado e inventario de los bienes catalogados como patrimonio.
2.Acceso de restrincción a la zona.                                     
3.Programa con su financiación para la gestión, salvaguarda y protección del patrimonio cutural. </t>
  </si>
  <si>
    <t>* Inventario de piezas y de bienes.
*Programa realizado.</t>
  </si>
  <si>
    <t>Preventivo / Perdida de Imagen</t>
  </si>
  <si>
    <t>40%
40%
60%</t>
  </si>
  <si>
    <t>36%
22%
13%</t>
  </si>
  <si>
    <t>Muy Baja</t>
  </si>
  <si>
    <t>•Fichas tecnicas de las piezas arqueologicas y de los bienes considerados como patrimonio. 
•Actividades realizadas para la concientización sobre la conservación y salvaguarda de los bienes.</t>
  </si>
  <si>
    <t>COM EXTERNA</t>
  </si>
  <si>
    <t>La no valoración del patrimonio por parte de la población y/o comunidad del municipio.</t>
  </si>
  <si>
    <t>Usuarios, productos y practicas.</t>
  </si>
  <si>
    <t>* Carencia del sentido de pertenencia por el patrimonio cultural del municipio de Yumbo.
* Deterioro de los bienes considerados como patrimonio.</t>
  </si>
  <si>
    <t xml:space="preserve">1.No hay suficiente divulgación a la comunidad sobre la existencia del patrimonio cultural del municipio.                                            
2.Falta de interes por parte de la población mas jóven.     
3.Falta de sentido de pertenencia del patrimonio cultural en la población.                   </t>
  </si>
  <si>
    <t>1.Gestión deficiente.                 
2. Sanciones y hallazgos por parte de los entes de control y vigilancia del estado. 
3.Incumplimiento del objetivo del proceso.</t>
  </si>
  <si>
    <t>Alta: Más de 500 veces</t>
  </si>
  <si>
    <t>MAYOR</t>
  </si>
  <si>
    <t>ALTO</t>
  </si>
  <si>
    <t xml:space="preserve">1
2
3
</t>
  </si>
  <si>
    <t xml:space="preserve">Visitas a los diferentes entes de orden publico y privado para incentivar,divulgar el patrimonio material e inmaterial del municipio de yumbo.                                 
Recurso humano idóneo para el desarrollo de dichas actiivdades.
Campañas de sensibilizacion que apropien al ciudadano de lo que tiene. </t>
  </si>
  <si>
    <t>Cantidad de actividades de sensibilizacion ejecutadas</t>
  </si>
  <si>
    <t>Preventivo: Reputacional</t>
  </si>
  <si>
    <t>40%
40%
30%</t>
  </si>
  <si>
    <t>60%
36%
25%</t>
  </si>
  <si>
    <t xml:space="preserve">Moderado: Reputacional </t>
  </si>
  <si>
    <t>Moderado</t>
  </si>
  <si>
    <t>Reducir</t>
  </si>
  <si>
    <t>1.Capacitaciónes,  exposiciones,        actividades de sensibilización a la comunidad del patrimonio de yumbo como recuperación de la memoria histórica.                                                                                  
2.Crear espacio físico con las caracteristicas adecuadas para la conservación y/o exhibición de piezas arqueológicas.</t>
  </si>
  <si>
    <t>MAPA DE RIESGOS GESTIÓN POR PROCESOS INSTITUCIONAL</t>
  </si>
  <si>
    <t>Fecha Vigencia: 30/01/2023</t>
  </si>
  <si>
    <t>Responsable Linea de Defensa</t>
  </si>
  <si>
    <t>Identificación del Riesgo</t>
  </si>
  <si>
    <t>Valoración del Riesgo</t>
  </si>
  <si>
    <t>Plan de acción</t>
  </si>
  <si>
    <t>Monitoreo y revisión - Esquema de líneas de defensa</t>
  </si>
  <si>
    <t>Afectación</t>
  </si>
  <si>
    <t>Atributos</t>
  </si>
  <si>
    <t>Nombre Dependencia</t>
  </si>
  <si>
    <t>Unidad de gestión o área</t>
  </si>
  <si>
    <t>Proceso</t>
  </si>
  <si>
    <t>Objetivo Proceso</t>
  </si>
  <si>
    <t>Referencia</t>
  </si>
  <si>
    <t>Impacto
¿Qué?</t>
  </si>
  <si>
    <t>Causa Inmediata
¿Cómo?</t>
  </si>
  <si>
    <t>Causa Raiz
¿Por qué?</t>
  </si>
  <si>
    <t>Descripción del riesgo</t>
  </si>
  <si>
    <t>Clasificación del riesgo
(Seleccionar)</t>
  </si>
  <si>
    <t>Frecuencia
(Seleccionar)</t>
  </si>
  <si>
    <t>Probabilidad inherente</t>
  </si>
  <si>
    <t xml:space="preserve">Impacto inherente
(Seleccionar)
</t>
  </si>
  <si>
    <t>Zona de riesgo inherente</t>
  </si>
  <si>
    <t>Descripción del Control</t>
  </si>
  <si>
    <t>Probabilidad (Controles preventivos y Detectivos)</t>
  </si>
  <si>
    <t>Impacto (Controles Correctivos)</t>
  </si>
  <si>
    <t>Tipo (Seleccionar)</t>
  </si>
  <si>
    <t>Implementación
(Seleccionar)</t>
  </si>
  <si>
    <t>Calificación</t>
  </si>
  <si>
    <t>Documentación</t>
  </si>
  <si>
    <t>Frecuencia</t>
  </si>
  <si>
    <t>Evidencia</t>
  </si>
  <si>
    <t>Probabilidad Residual</t>
  </si>
  <si>
    <t>Probabilidad Residual Final</t>
  </si>
  <si>
    <t>Impacto Residual Final</t>
  </si>
  <si>
    <t>Zona de Riesgo Final</t>
  </si>
  <si>
    <t>Tratamiento</t>
  </si>
  <si>
    <t xml:space="preserve">Debe establecer Plan de Acción
Si/No
 </t>
  </si>
  <si>
    <t>Responsable</t>
  </si>
  <si>
    <t>Fecha de Implementación</t>
  </si>
  <si>
    <t>Fecha de Seguimiento</t>
  </si>
  <si>
    <t>Seguimiento</t>
  </si>
  <si>
    <t>Estado</t>
  </si>
  <si>
    <t>Primera Línea de Defensa
Autocontrol</t>
  </si>
  <si>
    <t>Segunda Línea de Defensa
Autoevaluación</t>
  </si>
  <si>
    <t>SECRETARIA GENERAL</t>
  </si>
  <si>
    <t>Gestión Documental</t>
  </si>
  <si>
    <t>Asegurar la disposición de lineamientos, herramientas e instrumentos para garantizar la implementación de los procesos de la gestión documental en el IMCY en atención a las disposiciones legales y técnicas adoptadas en Colombia en materia archivística, de tal forma que apoye activamente el proceso de formación, creación, circulación y apropiación de las prácticas artísticas y culturales promovidas por la Entidad.</t>
  </si>
  <si>
    <t>Todas las areas de la entidad.</t>
  </si>
  <si>
    <t>Posibilidad de pérdida de imagen por responder a requerimientos de forma extemporánea debido a la conformación y control inadecuado de expedientes físicos y virtuales en el sistema de Gestión Documental Orfeo por parte de las Unidades de Gestión.</t>
  </si>
  <si>
    <t>Ejecucion y administracion de procesos</t>
  </si>
  <si>
    <t>Perdida de credibilidad en la información emitida por la entidad</t>
  </si>
  <si>
    <t>Debido a la conformación y control inadecuado de expedientes físicos y virtuales en el sistema de Gestión Documental por parte de las unidades de gestión.</t>
  </si>
  <si>
    <t>Sanciones o demandas</t>
  </si>
  <si>
    <t>La actividad que conlleva el riesgo se ejecuta de 24 a 500 veces por año</t>
  </si>
  <si>
    <t>MEDIA</t>
  </si>
  <si>
    <t xml:space="preserve">
1
2
3</t>
  </si>
  <si>
    <t xml:space="preserve">
Adecuación de las conservas según lo establecido en la norma.                         
Transferencias Documentales del archivo de gestión al archivo central según lo estipulado en las TRD.                                   
Capacitación para el manejo adecuado de los documentos en cada una de las áreas de gestión.</t>
  </si>
  <si>
    <t>Número de capacitaciones dadas / Número de capacitaciones programadas</t>
  </si>
  <si>
    <t>Correctivo: Manual</t>
  </si>
  <si>
    <t xml:space="preserve">
40%
40%
30%</t>
  </si>
  <si>
    <t xml:space="preserve">
36%
22%
15%</t>
  </si>
  <si>
    <t>MUY BAJA</t>
  </si>
  <si>
    <t>Leve</t>
  </si>
  <si>
    <t>Bajo</t>
  </si>
  <si>
    <t>Se realizarán autoinspecciones anuales para identificar los aspectos de mejora con el fin de asegurar la adecuada administración y el correcto uso de los documentos en la Entidad.</t>
  </si>
  <si>
    <t>Posibilidad de pérdida de imagen por  la falta de acceso a la información institucional por parte de usuarios internos y/o externos, debido al incumplimiento de las estrategias establecidas en el Plan de Preservación Digital a largo plazo.</t>
  </si>
  <si>
    <t>Debido al incumplimiento de las estrategias establecidas en el Plan de Preservación Digital a largo plazo.</t>
  </si>
  <si>
    <t>Baja calificacion del FURAG</t>
  </si>
  <si>
    <t>La actividad que conlleva el riesgo se ejecuta de 3 a 24 veces por año</t>
  </si>
  <si>
    <t xml:space="preserve">
1
2</t>
  </si>
  <si>
    <t xml:space="preserve">
El funcionario(a) o contratista conservador designado de la SAF-Gestión Documental junto con la OAP-TI garantizará de manera semestral, la migración a otros soportes y réplicas de la información para mejorar su seguridad de conformidad con la implementación de los proyectos del Plan de Preservación Digital a Largo Plazo (PPDLP) del Sistema Integrado de Conservación - SIC.
El funcionario(a) o contratista conservador designado de la SAF-Gestión Documental junto con la OP-TI replicará la información del Idartes y mejorará su seguridad, de manera semestral desde la implementación de los proyectos del Plan de Preservación Digital a Largo Plazo (PPDLP) del Sistema Integrado de Conservación - SIC.</t>
  </si>
  <si>
    <t xml:space="preserve">
Número de datos migrados / Número de datos que se deben migrar
Número de capacitaciones brindadas / Número de capacitaciones programadas
</t>
  </si>
  <si>
    <t xml:space="preserve">
40%
40%
</t>
  </si>
  <si>
    <t xml:space="preserve">
24%
14%</t>
  </si>
  <si>
    <t>Realizar la identificación de fondos y fuentes productoras de documentos electrónicos de archivo, migración a otros soportes y réplicas de la información.</t>
  </si>
  <si>
    <t>Posibilidad de pérdida de imagen por responder a requerimientos de forma extemporánea debido a la desorganización de los archivos, por la falta de implementación y aplicación de las Tablas de Retención Documental a la documentación generada por cada Unidad de Gestión en virtud de sus funciones.</t>
  </si>
  <si>
    <t>Posibles sanciones o llamados de atención por los entes de control</t>
  </si>
  <si>
    <t>Debido a la desorganización de los archivos, por la falta de implementación y aplicación de  las Tablas de Retención Documental  a la documentación generada por cada Unidad de Gestión en virtud de sus funciones.</t>
  </si>
  <si>
    <t>Hallazgos por entes de control.
Retrasos en la generación de información.</t>
  </si>
  <si>
    <t xml:space="preserve">
1</t>
  </si>
  <si>
    <t xml:space="preserve">
Los(as) funcionarios(as) y/o contratistas designados por Gestión Documental aplicarán de manera mensual el procedimiento de organización de archivo a los documentos que se encuentran en custodia en el archivo de gestión centralizado acorde con las Tablas de Retención Documental.</t>
  </si>
  <si>
    <t>Cantidad de expedientes organizados</t>
  </si>
  <si>
    <t>Menor</t>
  </si>
  <si>
    <t>Se realizarán autoinspecciones anuales para  identificar los aspectos de mejora con el fin de asegurar la adecuada administración e implementación de las Tablas de Retención Documental teniendo en cuenta el procedimiento de Organización de archivos.</t>
  </si>
  <si>
    <t xml:space="preserve">Posibilidad de pérdida de imagen por responder a requerimientos de forma extemporánea debido a la falta de control en los tiempos de entrega de los expedientes solicitados para consulta y préstamo por las diferentes unidades de gestión. </t>
  </si>
  <si>
    <t xml:space="preserve">Debido a la falta de control en los tiempos de entrega de los expedientes solicitados para consulta y préstamo por las diferentes unidades de gestión. </t>
  </si>
  <si>
    <t>Retrasos en la información que se debe entregar a las unidades de gestión.</t>
  </si>
  <si>
    <t xml:space="preserve">
1</t>
  </si>
  <si>
    <t xml:space="preserve">
Los(as) funcionarios(as) y/o contratistas designados por la Gestión Documental brindarán las capacitaciones a los funcionarios y contratistas del IMCY de manera anual para la gestión y consulta de préstamos documentales, acorde con el procedimiento consulta y préstamos de documentos de archivo. </t>
  </si>
  <si>
    <t>Posibilidad de pérdida de imagen por daño, pérdida o destrucción del acervo documental institucional, debido a la inadecuada implementación del Plan de Conservación Documental.</t>
  </si>
  <si>
    <t>Debido a la inadecuada implementación del Plan de Conservación Documental.</t>
  </si>
  <si>
    <t>Perdida de la información crucial para la entidad.</t>
  </si>
  <si>
    <r>
      <t xml:space="preserve">La actividad que conlleva el riesgo se ejecuta más de </t>
    </r>
    <r>
      <rPr>
        <b/>
        <sz val="16"/>
        <color rgb="FFFF0000"/>
        <rFont val="Arial"/>
        <family val="2"/>
      </rPr>
      <t>5000</t>
    </r>
    <r>
      <rPr>
        <sz val="16"/>
        <rFont val="Arial"/>
        <family val="2"/>
      </rPr>
      <t xml:space="preserve"> veces por año</t>
    </r>
  </si>
  <si>
    <t>MUY ALTA</t>
  </si>
  <si>
    <t xml:space="preserve">
1
2
3</t>
  </si>
  <si>
    <t xml:space="preserve">
El funcionario(a) o contratista conservador designado de la Gestión Documental realizará el monitoreo de las condiciones ambientales de manera trimestral y, propondrá mejoras que las estabilicen.
El funcionario(a) o contratista conservador designado de Gestión Documental realizará de manera anual, el inventario de la información con soporte físico y analógico.
El funcionario(a) o contratista conservador designado de Gestión Documental inspeccionará cuatrimestralmente las instalaciones de almacenamiento documental (archivo de gestión centralizado  y archivo central), para asegurar que brinden las mejores condiciones a la información.
</t>
  </si>
  <si>
    <t xml:space="preserve">
20%
40%
30%</t>
  </si>
  <si>
    <t xml:space="preserve">
80%
48%
34%</t>
  </si>
  <si>
    <t>Usuarios, productos y prácticas</t>
  </si>
  <si>
    <t>X</t>
  </si>
  <si>
    <t>Preventivo</t>
  </si>
  <si>
    <t>Documentado</t>
  </si>
  <si>
    <t>Continua</t>
  </si>
  <si>
    <t>Reducir - Mitigar</t>
  </si>
  <si>
    <t>Detectivo</t>
  </si>
  <si>
    <t>Ejecución y administración de procesos</t>
  </si>
  <si>
    <t>El riesgo afecta la imagen de la entidad con efecto publicitario sostenido a nivel de sector administrativo, nivel departamental o municipal.</t>
  </si>
  <si>
    <t>Mantenimiento y administración de bienes</t>
  </si>
  <si>
    <t>Determinar, recepcionar los bienes, muebles e insumos, proporcionar y mantener la infraestructura necesaria para lograr la conformidad con los servicios prestados por el instituto municipal de cultura de yumbo IMCY</t>
  </si>
  <si>
    <t>Diferentes areas del Instituto, desde donde nace la solicitud de adquisicion hasta el momento del pago de la factura del bien o servicio.</t>
  </si>
  <si>
    <t>Probabilidad de que el Plan de compras no incluya los requerimientos de bienes y servicios de cada uno de los procesos  necesarios para el funcionamiento y gestión de la entidad</t>
  </si>
  <si>
    <t>Areas desatendidas en los requerimientos de bienes y/o servicios.</t>
  </si>
  <si>
    <t>1.Aplicar una metodología no participativa en la elaboración del Plan de Compras.                               
2.Desconocer los requerimientos solicitados a traves del formato FO-MA-12 (Solicitud de bienes e insumos).</t>
  </si>
  <si>
    <t xml:space="preserve">1. Necesidades de elementos de apoyo no satisfechas                                                                                                                                                                                                                                                     
2. Plan de Compras incompleto (no ajustado a las necesidades reales)                                                                                                                                                                                                                                                                                                   
3. Insatisfacción del cliente interno.                                                                                                                                                                                                                                                                                                                                              </t>
  </si>
  <si>
    <t xml:space="preserve">
1
2
3</t>
  </si>
  <si>
    <t xml:space="preserve">
Diligenciamiento de formato FO-MA-12 (Solicitud de bienes e insumos). 
Elaboración de Plan Anual de Adquisiciones de manera participativa. 
Auditorias Internas.</t>
  </si>
  <si>
    <t>Cantidad de comunicados de insatisfaccion por parte de los clientes internos.</t>
  </si>
  <si>
    <t>Preventivo : Perdida de Imagen</t>
  </si>
  <si>
    <t xml:space="preserve">
40%
50%
40%</t>
  </si>
  <si>
    <t xml:space="preserve">
36%
18%
22%</t>
  </si>
  <si>
    <t>Baja</t>
  </si>
  <si>
    <t>1.Actualización del manual de procesos y procedimientos ajustado a la realidad.           
2.Dejar evidencias de la socialización del plan de anual de adquisiciones a aprobar para cada vigencia.
•Formato FO-MA-12  •Plan anual de adquisiciones elaborado.</t>
  </si>
  <si>
    <t>Probabilidad de deterioro y perdida de los bienes en poder de terceros</t>
  </si>
  <si>
    <t>Daños a activos fijos / factores externos</t>
  </si>
  <si>
    <t>Instrumentos</t>
  </si>
  <si>
    <t>Poblacion que hace uso de los implementos puede ser desatendida.</t>
  </si>
  <si>
    <t>1.falta de controles establecidos de los bienes de la entidad en poder de terceros.</t>
  </si>
  <si>
    <t>1. Desatención a la población.                                                                          
2. Hallazgos por parte de los entes de control 
3.Detrimento patrimonial.</t>
  </si>
  <si>
    <t xml:space="preserve">
1
2
3</t>
  </si>
  <si>
    <t xml:space="preserve">
Procedimiento sobre la posesion de bienes por terceros  PR-AM-10.
Inventarios periodicos.
Firma de actas de recibo por parte de los responsables de los procesos por fuera del instituto.</t>
  </si>
  <si>
    <t>Numero de bienes entregados al final de la vigencia / Nuemro de bienes entregados al emprezar la vigencia</t>
  </si>
  <si>
    <t xml:space="preserve">
40%
60%
30%
</t>
  </si>
  <si>
    <t xml:space="preserve">
24%
10%
7%</t>
  </si>
  <si>
    <t>Muy baja</t>
  </si>
  <si>
    <t>1.Realizar seguimientos periódicos para verificación del estado de los bienes. 
•Actas de seguimiento. •Oficios</t>
  </si>
  <si>
    <t>Probabilidad de que las compras de los bienes adquiridos por la entidad no sean verificadas contra la factura y ficha técnica del contrato.</t>
  </si>
  <si>
    <t>Bien adquirido</t>
  </si>
  <si>
    <t>Inconformidad con el bien recepcionado.</t>
  </si>
  <si>
    <t>1.Falta de comunicación entre los procesos de contratacion y Mantenimiento y administración de bienes.
2. No verificar el Objeto, actividades y entregables del contrato</t>
  </si>
  <si>
    <t xml:space="preserve">1. Necesidad de elementos de apoyo no satisfechas.
2.Costos asociados a la No calidad.
3.Sanciones y hallazgos por parte de los entes de control.  </t>
  </si>
  <si>
    <t xml:space="preserve">
1
2
3</t>
  </si>
  <si>
    <t xml:space="preserve">
Verificación del ingreso de los bienes al almacen mediante formato FO-MA-01 (Entrada almacen elementos comprados) .
Acta de supervisión del contratos. 
Auditorias internas.</t>
  </si>
  <si>
    <t>Preventivo: Económico</t>
  </si>
  <si>
    <t>Manual y Automático</t>
  </si>
  <si>
    <t xml:space="preserve">
40%
30%
60%</t>
  </si>
  <si>
    <t xml:space="preserve">
36%
25%
10%</t>
  </si>
  <si>
    <t>1.Actualización de las politicas institucionales teniendo en cuenta las actividades correspondientes a la compra de bienes.                                     
2.Actualización del proceso y sus procedimientos. 
•Facturas •Ordenes de compra •Politicas  •contrato •Procedimientos. •Formatos •Fichas Técnicas de especificaciones.</t>
  </si>
  <si>
    <t>Probabilidad de salida de elementos del almacen sin seguir los requisitos  de procedimiento.</t>
  </si>
  <si>
    <t>Bienes</t>
  </si>
  <si>
    <t>Que el desarrollo de esta actividad se vuelva recurrente.</t>
  </si>
  <si>
    <t xml:space="preserve">1.Desconocimiento del procedimiento y formatos establecidos. 
2.Personal no idoneo para realizar la actividad.    
3.Baja cultura frente al sistema de calidad y control interno.                                 
</t>
  </si>
  <si>
    <t>1.Desorden administrativo. 
2.Perdida de bienes. 
3.Inventarios no confiables. 
4.Afectación de los estados financieros. 
5.Detrimento patrimonial. 
6.Hallazgos por parte de los entes de control.</t>
  </si>
  <si>
    <t xml:space="preserve">
1
2
3</t>
  </si>
  <si>
    <t xml:space="preserve">
Formatos Salida y entrada de implementos de almacen FO-MA-02.                                                                                                                                                                                                                        
Formato Autorización salida del IMCY FO-MA-04.                                                       
Registro de autorización de elementos FO-MA-03.</t>
  </si>
  <si>
    <t>Número de elementos entregados sin el respectivo formato</t>
  </si>
  <si>
    <t>Preventivo: Económica</t>
  </si>
  <si>
    <t xml:space="preserve">
40%
30%
60%</t>
  </si>
  <si>
    <t xml:space="preserve">
36%
25%
10%</t>
  </si>
  <si>
    <t>1.Sensibilización de procedimiento para el control de prestamos de implementos de almacen.          
2.Socializar formato para registro de prestamos de elementos de almacen. 
3.Actualización de formatos. 
4.Implementación de políticas de operación.
•Formatos •Procedimientos •Registros</t>
  </si>
  <si>
    <t>Probabilidad de perdida y/o deterioro de los bienes y/o elementos en el área de almacen de la entidad.</t>
  </si>
  <si>
    <t>Bienes de la entidad.</t>
  </si>
  <si>
    <t>Que no se detecte el como pudo ocurrir.</t>
  </si>
  <si>
    <t>1.Revisión periódica de los inventarios. 
2.Descuido del personal de almacén.                                 
3.Falta de circuito cerrado de seguridad por monitoreo. 
4.Infraestructura inadecuada. 
5.Personal no idóneo para el desarrollo de las actividades.</t>
  </si>
  <si>
    <t>1.Hallazgos por parte de los entes de control.                                    
2.Carencia de elementos para ejercer la actividad  por parte de la persona que necesita el elmento.       
3.Descuadre de inventarios. 
4.Situaciones jurídicas que pueden afectar la entidad.              
5.Incidencia negativa en el desarrollo de actividades de la entidad.</t>
  </si>
  <si>
    <t xml:space="preserve">Registro de entrada y salidas FO-MA-02,FO-MA-04.                                                 
Formato FO-MA-14 levantamiento de inventario de activos.              
Intrucciones a la guarda de turno para requisar al personal.                    </t>
  </si>
  <si>
    <t>Numero de elementos sustraidos de la entidad plenamente identificados.</t>
  </si>
  <si>
    <t>Correctivo: economica</t>
  </si>
  <si>
    <t xml:space="preserve">
40%
30%
30%</t>
  </si>
  <si>
    <t xml:space="preserve">
36%
25%
18%</t>
  </si>
  <si>
    <t>1.Instalación de circuito cerrado de seguirdad por monitoreo. 
2.Adecuado almacenamiento de los bienes.
3. Buena ejecucion de la actividad de requisa por parte de la guarda de turno.</t>
  </si>
  <si>
    <t>Probabilidad de perdida o sustraccion de información que se encuentra en los servidores</t>
  </si>
  <si>
    <t>Fallas tecnologicas</t>
  </si>
  <si>
    <t>Perdida de la informacion de la institución.</t>
  </si>
  <si>
    <t>1.Facil acceso al cuarto de servidores                         
2.Falta de dispositivos para realizar backups de la informacion periodicamente.                 
3.Daño de los servidores.</t>
  </si>
  <si>
    <t>1.Hallazgos por parte de los entes de control.                                  
2.Divulgación de información no autorizada. 
3. Traumatismos en la recoleccion de la informacion de nuevo.</t>
  </si>
  <si>
    <t xml:space="preserve">
1
2
3</t>
  </si>
  <si>
    <t xml:space="preserve">
Cuentas de administrador de la red con privilegios de administrador. 
Acceso restringido por parte de un equipo de red (router board)                          
Politicas de seguridad en el servidor para las cuentas de usuario.</t>
  </si>
  <si>
    <t>Numero de hallazgos con respecto a este riesgo</t>
  </si>
  <si>
    <t>Automatico</t>
  </si>
  <si>
    <t xml:space="preserve">
50%
40%
40%
</t>
  </si>
  <si>
    <t xml:space="preserve">
30%
18%
11%</t>
  </si>
  <si>
    <t>1.Establecer medidas de Control de acceso.                                                        
2.Instalación de detectores de humo.
•Politicas de operación establecidas •Equipos instalados</t>
  </si>
  <si>
    <t xml:space="preserve">Probabilidad de afectacion de virus informático </t>
  </si>
  <si>
    <t>Daño o hackeo de la información</t>
  </si>
  <si>
    <t>1.Uso innadecuado del internet. 
2.Dispositivos externos ajenos a la entidad  utilizados en los equipos de la entidad.
3.Spam o correos electronicos desconocidos, descargas.</t>
  </si>
  <si>
    <t>1.Robo y perdida de información.
2.Hackeo de la información.
3.Inestabilidad de los equipos.                            
4.Riesgo de prograpagación por la red.</t>
  </si>
  <si>
    <t xml:space="preserve">
1
2
3
4</t>
  </si>
  <si>
    <t xml:space="preserve">
Antivirus  de proteccion a la red. 
Restricción de descargas.
Escaneos periódicos. 
Mantenimientos preventivos.</t>
  </si>
  <si>
    <t>Numero de equipos detectados con virus</t>
  </si>
  <si>
    <t>Automatica</t>
  </si>
  <si>
    <t xml:space="preserve">
60%
60%
40%
60%</t>
  </si>
  <si>
    <t xml:space="preserve">
24%
10%
6%
2%</t>
  </si>
  <si>
    <t>1. Control a la navegación.
2. Adquisición de programas antivirus.</t>
  </si>
  <si>
    <t>GESTION JURIDICA Y CONTRATACION</t>
  </si>
  <si>
    <t>Llevar a cabo los trámites de la contratación y brindar asesoría jurídica para lograr el eficiente, eficaz y efectivo desempeño del Instituto Municipal de Cultura del Municipio de Yumbo IMCY, bajo los principios de transparencia.</t>
  </si>
  <si>
    <t>Las areas funcionales que requieran el soporte en cuanto a la necesidad de conceptos juridicos.</t>
  </si>
  <si>
    <t>Desconocimiento de la normatividad vigente.</t>
  </si>
  <si>
    <t>* Mala asesoria.
* Demoras en los procesos en los que interviene.</t>
  </si>
  <si>
    <t>1. Falta de argumentos para tomar decisiones de un caso estudiado. 
2. Falta de capacitación al personal encargado conforme a las actualizaciones en la norma.</t>
  </si>
  <si>
    <t>1.Sanciones o faltas disciplinarias por parte de los entes de control. 
2.Hallazgos de auditoria.                              
3.Demora en la legalización de  los contratos. 
4.Ineficiencia en el desarrollo de las actividades.</t>
  </si>
  <si>
    <t>MEDIO</t>
  </si>
  <si>
    <t>Recurso humano con el perfil idoneo para llevar a cabo el desarrollo de las actividades del proceso.</t>
  </si>
  <si>
    <t>Personal contratado / Personal profesional</t>
  </si>
  <si>
    <t>Preventivo: Manual</t>
  </si>
  <si>
    <t>Baja: Reputacional</t>
  </si>
  <si>
    <t>Hallazgos por parte de contraloria.</t>
  </si>
  <si>
    <t>Adquirir bienes y/o servicios sin documentar o dejar registro de la justificación y/o conveniencia de la necesidad.</t>
  </si>
  <si>
    <t>* Hallazgo por entes de control.</t>
  </si>
  <si>
    <t>1.Desconocimiento del procedimiento.    
2.Debil planeación en la etapa precontractual.                                 
3. No aplicación del manual del procesos y procedimientos en lo correspondiente a contratacion.</t>
  </si>
  <si>
    <t>1.Gestión deficiente 
2.Sanciones y hallazgos por parte de los entes de control y vigilancia del Estado. 
3.Desorden administrativo.</t>
  </si>
  <si>
    <t>1
2
3
4</t>
  </si>
  <si>
    <r>
      <t xml:space="preserve">
Auditorias Internas.                            
Verificación de cumplimiento de requisitos legales,normativos y de procedimiento.
Manual del proceso y contratacion establecido.                                      
Formato de concepto jurídico para contratación directa </t>
    </r>
    <r>
      <rPr>
        <sz val="16"/>
        <color rgb="FFFF0000"/>
        <rFont val="Arial"/>
        <family val="2"/>
      </rPr>
      <t>(Persona natural) (FO-GJ-09).</t>
    </r>
  </si>
  <si>
    <t>Número de hallazgos por esta razon / Número Total de Hallazgos</t>
  </si>
  <si>
    <t>40%
40%
50%
30%</t>
  </si>
  <si>
    <t>36,00%
21,60%
10,80%
7,56%</t>
  </si>
  <si>
    <t xml:space="preserve">Menor: Reputacional </t>
  </si>
  <si>
    <t>* Procedimientos actualizados.</t>
  </si>
  <si>
    <t>Manejo inadecuado de los derechos de petición o tutelas dirigidos a la entidad.</t>
  </si>
  <si>
    <t>* Perdida de imagen de la entidad frente a la comunidad.</t>
  </si>
  <si>
    <t>1.Procesos administrativos indebidos. 
2.Desconocimiento de la norma.                               
3.Tiempos de respuesta por fuera de los plazos establecidos por la normatividad vigente.</t>
  </si>
  <si>
    <t>1.Tutelas 
2.Sanciones por parte del estado. 
3.Destitución del cargo.</t>
  </si>
  <si>
    <t>Registro de Control de respuestas oportunas a las solcitudes,tutelas y/o derechos de petición presentados ante la entidad.</t>
  </si>
  <si>
    <r>
      <rPr>
        <sz val="16"/>
        <rFont val="Arial"/>
        <family val="2"/>
      </rPr>
      <t>Número de solicitudes respondidas</t>
    </r>
    <r>
      <rPr>
        <sz val="16"/>
        <color theme="1"/>
        <rFont val="Arial"/>
        <family val="2"/>
      </rPr>
      <t>/Número de solicitudes recibidas</t>
    </r>
  </si>
  <si>
    <t xml:space="preserve">•Registro de asistencia a capacitaciones. 
•Solititud derechos de petición. 
•Respuestas Solicitud. </t>
  </si>
  <si>
    <t>Demandas de la comunidad por riesgos sobre terceros.</t>
  </si>
  <si>
    <t>Ejecucion y administracion de procsos</t>
  </si>
  <si>
    <t>Que las demandas prosperen y se fallen en contra de la entidad</t>
  </si>
  <si>
    <t>1.Desconocimiento u omisión de la normatividad vigente para la contratación pública.                         
2.Personal no idoneo para realización de supervisión e interventoría de los bienes,servicios y obras contratadas.</t>
  </si>
  <si>
    <t>1.Hallazgos por parte de los entes de control.                           
2.Detrimento Patromonial. 
3.Incumplimiento contractual.                        
4.Actos de corrupción</t>
  </si>
  <si>
    <t xml:space="preserve">1
2                             
3
</t>
  </si>
  <si>
    <t>Auditoría Interna.
Manual de contratación adoptado en la entidad                             
Diligenciamiento del formato acta de supervisión de contratos FO-GH-07.</t>
  </si>
  <si>
    <t>Numero de demandas por riesgos sobre terceros en la vigencia</t>
  </si>
  <si>
    <t xml:space="preserve">40%
60%                       
30%
</t>
  </si>
  <si>
    <t xml:space="preserve">36%
14,40%                       
10,08%
</t>
  </si>
  <si>
    <t>•Actas   
•nformes  
•Pólizas 
•Formatos de supervisión</t>
  </si>
  <si>
    <t>GESTION ARTISTICA Y CULTURAL</t>
  </si>
  <si>
    <t>Contribuir en el aprovechamiento del tiempo libre de nuestros usuarios a traves de los programas y talleres de formacion artistica y cultural, brindando bienestar social, mejor calidad de vida, fortalecimiento del tejido social y el acceso al campo artistico profesional.</t>
  </si>
  <si>
    <t>Comunidad del Municipio con ganas de ocupar parte de su tiempo en actividades culturales.</t>
  </si>
  <si>
    <t>Probabilidad de perdida de imagen por que no hay un lider y/o profesores  idoneos para el desarrollo de las actividades del proceso de formación.</t>
  </si>
  <si>
    <t>Perdida de interes por parte de la comunidad para tomar los cursos.</t>
  </si>
  <si>
    <t xml:space="preserve">1.Revision de los requisitos precontractuales para la vinculación del personal encargado para estas actividades, sin una mirada critica.        
2.Falsificación de documentos por parte del contratista. 
3.Vinculación de personal para favorecer a terceros. </t>
  </si>
  <si>
    <t>1.Baja calidad en la formación de estudiantes.                           
2.Deserción de los estudiantes y/o asistentes.                                
3.Perdida de imagen instutucional. 
4.Hallazgos por parte de los entes de control.                                    
5.Tiempo de proceso perdido.                 
6.Deficiencia en la gestión y ciumplimiento de objetivos.                                           
7.Inadecuada inversión de los recursos publicos destinados para tal fin.</t>
  </si>
  <si>
    <t xml:space="preserve">
1
2
3</t>
  </si>
  <si>
    <t xml:space="preserve">
Analisis previos de los docentes a ingresar considerando en el perfil que reunan los requisitos necesarios para el cumplimiento de las actividades a contratar.                 
Verficación por parte de gestión humana de los requisitos precontractuales.                                       
Auditorias Internas</t>
  </si>
  <si>
    <t>Numero de estudiantes que finalizan el proceso / numero de estudiantes que empezaron el proceso</t>
  </si>
  <si>
    <t xml:space="preserve">
40%
40%
30%</t>
  </si>
  <si>
    <t xml:space="preserve">
36%
22%
15%</t>
  </si>
  <si>
    <t xml:space="preserve">1.Difusión y/o socialización del Plan Estratégico de la entidad (misión,visión,valores éticos,etc)                                  
2.Realizar seguimiento a los procesos a traves de diferentes encuestas que permitan identificar las falencias.
•Hojas de vida de contratistas con los certificados de estudio. •Actas de verificación. •Informes de auditoria.  •Encuestas de satisfacción. </t>
  </si>
  <si>
    <t>Probabilidad que los estudiantes no continuen el proceso de formacion.</t>
  </si>
  <si>
    <t>Disminucion de la poblacion a atender.</t>
  </si>
  <si>
    <t>1. No realizar seguimiento oportuno a los estudiantes y/o participantes para medir o conocer  el nivel de satisfacción respecto a la calidad de los talleres y /o actividades en las que participan.
2. No realizar seguimiento para conocer los motivos de la deserción de los estudiantes y/o participantes del proceso de formación.</t>
  </si>
  <si>
    <t>1. Hallazgos por parte de los entes de control y vigilancia del Estado. 
2. Esfuerzos infructuosos por la No calidad.
3. Desorden 
4.Incumplimiento de metas establecidas en el Plan de Desarrollo.
5. Mala utilización del ocio o tiempo libre por parte del alumno que deserta.</t>
  </si>
  <si>
    <t>Seguimiento y/o monitoreo permanente de asistencia a los talleres de formación de los participantes y /o estudiantes.</t>
  </si>
  <si>
    <t>LEVE</t>
  </si>
  <si>
    <t xml:space="preserve">1.Realizar seguimiento y monitoreo periódicamente.                                                
2.Evaluar nivel de satisfacción sobre la calidad del servicio prestado. 
3.Establecer instrumentos que permitan demostrar los motivos de deserción de los estudiantes y/o participantes del proceso de formación. </t>
  </si>
  <si>
    <t>Probabilidad de que los eventos programados por la entidad se pospongan o no se lleven a cabo.</t>
  </si>
  <si>
    <t>DINERO</t>
  </si>
  <si>
    <t>Perdida de imagen institucional por el incumplimiento en la realizacion de eventos.</t>
  </si>
  <si>
    <t>1.Desconocimiento de los procedimientos. 
2.Personal no idoneo para el desarrollo de las actividades.  
3.Falta de recursos económicos. 
4.Planeación inadecuada.</t>
  </si>
  <si>
    <t>1.Destrucción de la imagen institucional. 
2.Incumplimiento de las metas establecidas. 
3.Demandas, sanciones. 
4.Perdida de credibilidad
5.Esfuerzos infructuosos.</t>
  </si>
  <si>
    <t>Baja: entre 3 y 24 veces por año</t>
  </si>
  <si>
    <t xml:space="preserve">
1
2</t>
  </si>
  <si>
    <t xml:space="preserve">
Planeación y programación establecida para los eventos a realizar por la entidad con su cronograma.
Personal a cargo idoneo y comprometido para el desarrollo de las activiades. </t>
  </si>
  <si>
    <t>Cantidad de eventos cancelados / Cantidad de eventos programados</t>
  </si>
  <si>
    <t xml:space="preserve">
60%
50%</t>
  </si>
  <si>
    <t xml:space="preserve">
16%
8%</t>
  </si>
  <si>
    <t>1.Seguimiento y control para garantizar el cumplimiento de las metas establecidas.
2.Reuniones con el  perssonal que es responsable de los eventos para hacer programacion y seguimiento a tareas segun cronograma.</t>
  </si>
  <si>
    <t>Probabilidad de una escasa participación de la comunidad en las actividades y eventos programados por la entidad.</t>
  </si>
  <si>
    <t>Financiero</t>
  </si>
  <si>
    <t>Perdida de interes por parte de la comunidad para asistir a los eventos.</t>
  </si>
  <si>
    <t>1.Poca o escasa divulgación por los diferentes medios de las actividades y/o eventos a realizar.                                   
2.Inoportuna divulgación de los eventos y/o actividades programadas.      
3.Planeación inadecuada para el desarrollo de las actividades y/o eventos de la entidad.                              
4.Débil comunicación interna entre los procesos que intervienen en el desarrollo de los eventos y/o actividades.
5.Eventos con presentaciones que no motivan a asistir a la comunidad.</t>
  </si>
  <si>
    <t>1.Imagen institucional deficiente. 
2.Incumplimiento de las metas establecidas.                                                                                                                    
3.Deficiente gestión administrativa.        
4.Desinformación a los interesados en la participación de actividades y/o eventos programados por la entidad.                                                     
5.Inversión en actividades que no tienen el impacto deseado</t>
  </si>
  <si>
    <t xml:space="preserve">
1
2
3
4</t>
  </si>
  <si>
    <t xml:space="preserve">
Plan de comunicaciones con la informacion a cerca de los eventos. 
Planeación de los eventos y/o actividades a desarrollar con anticipación. 
Realización de encuestas de satisfacción.                                
Formatos establecidos para requerimientos en el cubrimiento de eventos.                          </t>
  </si>
  <si>
    <t>Número de personas que asistieron al evento / Número de personas que se esperaba que asistieran</t>
  </si>
  <si>
    <t>Correctivo: Afectación Reputacional</t>
  </si>
  <si>
    <t xml:space="preserve">
60%
40%
30%
20%</t>
  </si>
  <si>
    <t xml:space="preserve">
16%
10%
7%
5%</t>
  </si>
  <si>
    <t xml:space="preserve">1.Control y seguimiento a resultados de encuestas para implementación de mejoras.                                                           
2.Plan de comunicaciones establecido.
•Encuestas de satisfacción.
</t>
  </si>
  <si>
    <t>Probabilidad de improvisación en los eventos y/o actividades que se realicen en la entidad.</t>
  </si>
  <si>
    <t>Perdida de interes de la comunidad por la baja calidad de los eventos.</t>
  </si>
  <si>
    <t xml:space="preserve">1.Actualización de procedimientos y formatos en lo concerniente a la realización de eventos grandes, medianos y pequeños.                                  
2.Diligenciamiento de los formatos necesarios para el desarrollo de las actividades y /o eventos en la entidad.                              
3.Recursos económicos insuficientes para la realización de los eventos. </t>
  </si>
  <si>
    <t>1.Perdida de imagen institucional 
2.Incumplimiento de los planes colgados en la pagina de la entidad.
3.Incumplimiento del plan de acción institucional. 
4.Hallazgos por parte de los entes de control.                      
5.Poco o ningun impacto en el evento desarrollado.</t>
  </si>
  <si>
    <t xml:space="preserve">
Cronograma establecido para el cumplimiento de las actividades. 
Aseguramiento de los recursos economicos para el desarrollo de los eventos y/o actividades programadas.
Formatos del area para asegurar cubrimiento.</t>
  </si>
  <si>
    <t>Cantidad de eventos realizados / Cantidad de eventos programados en el instituto</t>
  </si>
  <si>
    <t xml:space="preserve">
40%
50%
30%</t>
  </si>
  <si>
    <t xml:space="preserve">
24%
12%
8%</t>
  </si>
  <si>
    <t>1.Fomalizar a traves de SGC los documentos necesarios (procedimientos y formatos) para llevar a cabo una adecuada planeación en la realización de eventos y/o actividades.
•Procedimientos establecidos. 
•Formatos</t>
  </si>
  <si>
    <t>Área de Comunicaciones</t>
  </si>
  <si>
    <t>Proceso de Comunicación Publica</t>
  </si>
  <si>
    <t xml:space="preserve">Generar estrategias de difusión, promoción y divulgación efectiva de la oferta cultural y artística del IMCY dirigidas a los ciudadanos y al sector artístico, consolidando las comunicaciones como un medio vital para el logro de la coherencia organizacional, los objetivos misionales y el posicionamiento de la entidad. </t>
  </si>
  <si>
    <t>Las diferentes areas del IMCY, que presentan necesidades en el proceso.</t>
  </si>
  <si>
    <t xml:space="preserve">Posible afectación en la imagen de la entidad por retraso en la continuidad del desarrollo de las actividades, eventos o publicaciones debido a que no se cuenta con los tiempos establecidos y requisitos para la entrega de insumos por parte de las unidades de gestión </t>
  </si>
  <si>
    <t>Imagen Institucional</t>
  </si>
  <si>
    <t>NO APLICA</t>
  </si>
  <si>
    <t>Perdida de la imagen</t>
  </si>
  <si>
    <t xml:space="preserve">No se cuenta con los tiempos establecidos y requsitos para la entrega de insumos por parte de las unidades de gestión </t>
  </si>
  <si>
    <t>24 -500</t>
  </si>
  <si>
    <t>El servidor encargado de la documentación del área realiza la revisión y actualización de los procedimientos con el fin de definir los tiempos y requisitos mínimos que se requieren para la entrega de productos e insumos</t>
  </si>
  <si>
    <t>Procedimientos actualizados y publicados en la Intranet</t>
  </si>
  <si>
    <t>Manual - Imagen</t>
  </si>
  <si>
    <t>MANUAL</t>
  </si>
  <si>
    <t>MUY BAJO</t>
  </si>
  <si>
    <t>Generar reportes sobre el cumplimiento de tiempos de comunicaciones frente a los requerimientos realizados por la comunidad institucional tanto para comunicaciones internas y externas</t>
  </si>
  <si>
    <t xml:space="preserve">Debido al uso indebido  de logos institucionales en piezas graficas y creación desmesurada de cuentas en Redes Sociales </t>
  </si>
  <si>
    <t>24-500</t>
  </si>
  <si>
    <t>El equipo de comunicaciones realiza la socialización de los procedimientos del área a toda la comunidad institucional, con el fin de optimizar el proceso de solicitud y entrega de productos del área de comunicaciones</t>
  </si>
  <si>
    <t>Piezas informativas y/o Actas de reuniones</t>
  </si>
  <si>
    <t xml:space="preserve">Posible afectación en la imagen de la entidad por pérdida de la memoria histórica y la identidad visual de la entidad, debido al uso indebido  de logos institucionales en piezas graficas y creación desmesurada de cuentas en Redes Sociales </t>
  </si>
  <si>
    <t>El asesor de comunicaciones establece las condiciones generales o especificas en cuanto al uso adecuado de la imagen institucional, por ejemplo: a los ganadores de etimulos entregados por el IMCY.</t>
  </si>
  <si>
    <t>Manual, instructivo o protocolo de manejo a imagen institucional por parte de agentes externos</t>
  </si>
  <si>
    <t>Crear y socializar con el equipo de comunicaciones un manual de imagen que permita guiar a la comunidad institucional sobre cómo se debe manejar la imagen de la entidad en redes, piezas informativas y demás</t>
  </si>
  <si>
    <t>Afectación en la imagen de la entidad</t>
  </si>
  <si>
    <t>Por retraso en la continuidad del desarrollo de las actividades, eventos o publicaciones</t>
  </si>
  <si>
    <r>
      <t>La actividad que conlleva el riesgo se ejecuta de</t>
    </r>
    <r>
      <rPr>
        <sz val="11"/>
        <color rgb="FFFF0000"/>
        <rFont val="Arial"/>
        <family val="2"/>
      </rPr>
      <t xml:space="preserve"> 24 a 500</t>
    </r>
    <r>
      <rPr>
        <sz val="11"/>
        <rFont val="Arial"/>
        <family val="2"/>
      </rPr>
      <t xml:space="preserve"> veces por año</t>
    </r>
  </si>
  <si>
    <t>x</t>
  </si>
  <si>
    <t>PreventivoManual</t>
  </si>
  <si>
    <t>Profesionales del área de comunicaciones</t>
  </si>
  <si>
    <t>Piezas informativas
y/o
Actas de reuniones</t>
  </si>
  <si>
    <t>Por pérdida de la memoria histórica y la identidad visual de la entidad</t>
  </si>
  <si>
    <t>Aleatoria</t>
  </si>
  <si>
    <t>Profesionales del área de comunicaciones
Asesora del área de comunicaciones</t>
  </si>
  <si>
    <t>Cuarto trimestre 2022</t>
  </si>
  <si>
    <t>23/12/2022</t>
  </si>
  <si>
    <t>Tipo 
(Seleccionar)</t>
  </si>
  <si>
    <t xml:space="preserve">CONSE-CUENCIAS </t>
  </si>
  <si>
    <t>GESTION DE BIBLIOTECA</t>
  </si>
  <si>
    <t xml:space="preserve">Mejorar a traves de los procesos de escritura, lectura, oralidad, de unos espacios fisicos y con unas herramientas adecuadas, los conocimiento en educación, ciencia, entretenimiento e innovación de manera  adecuada facilita.  </t>
  </si>
  <si>
    <t>Todos los habitantes del Municipio de Yumbo que requieren la atención por parte de la biblioteca Municipal.</t>
  </si>
  <si>
    <t>Material bibliografico desactualizado e insuficiente.
Ausencia de actividades, equipos y demas que incentive la presencia de los ciudadanos.</t>
  </si>
  <si>
    <t>Perdida de imagen</t>
  </si>
  <si>
    <t>1. Material bibliografico desactualizado de autores y casas reconocidas.                                      
2. Recursos escasos para la adquisición de nuevo material y de equipos.            
3. Daño de material bibliográfico</t>
  </si>
  <si>
    <t>Perdida de credibilidad a la biblioteca</t>
  </si>
  <si>
    <r>
      <rPr>
        <b/>
        <sz val="16"/>
        <color theme="1"/>
        <rFont val="Arial"/>
        <family val="2"/>
      </rPr>
      <t xml:space="preserve">1
</t>
    </r>
    <r>
      <rPr>
        <sz val="16"/>
        <color theme="1"/>
        <rFont val="Arial"/>
        <family val="2"/>
      </rPr>
      <t xml:space="preserve">
</t>
    </r>
    <r>
      <rPr>
        <b/>
        <sz val="16"/>
        <color theme="1"/>
        <rFont val="Arial"/>
        <family val="2"/>
      </rPr>
      <t xml:space="preserve">2
</t>
    </r>
  </si>
  <si>
    <t>Participar del presupuesto de la entidad.
Llevar las actividades de la biblioteca a las instituciones educativas y a los sitios donde se requiera o se pueda asistir con el equipo de trabajo.</t>
  </si>
  <si>
    <t>Numero de libros comprados / Número de libros solicitados</t>
  </si>
  <si>
    <t>40%
30%</t>
  </si>
  <si>
    <t>36%
25%</t>
  </si>
  <si>
    <t>Controles de asistencia a la biblioteca.</t>
  </si>
  <si>
    <t xml:space="preserve">Perdida de material de consulta acorde con lo que necesita el ciudadano: equipos, libros, etc </t>
  </si>
  <si>
    <t>Afectación Economica</t>
  </si>
  <si>
    <t>LIBROS</t>
  </si>
  <si>
    <t>1. Los articulos pueden ser sustraidos. 
2. Debil control en los prestamos. 
3.Sistemas de seguridad deficiente en zonas estratégicas.</t>
  </si>
  <si>
    <t xml:space="preserve">
1
2
3
</t>
  </si>
  <si>
    <t xml:space="preserve">Inventario de material bibliográfico 
Reglamento de la biblioteca   (bolsos guardados en locker)                       
Revisión diaria de los equipos de computo y demas tecnologias. </t>
  </si>
  <si>
    <t>Numero de libros al finalizar el periodo / Número de libros al empezar el periodo</t>
  </si>
  <si>
    <t>10%
20%
30%</t>
  </si>
  <si>
    <t>54%
43%
30%</t>
  </si>
  <si>
    <t>MODERADA</t>
  </si>
  <si>
    <t>Correctivo</t>
  </si>
  <si>
    <t>Inventarios periodicos.</t>
  </si>
  <si>
    <t>Daño y deterioro del material bibliográfico</t>
  </si>
  <si>
    <t>Perdida de Imagen</t>
  </si>
  <si>
    <t xml:space="preserve">1.Factores externos (agentes biológicos y fisicos) e internos (calidad del papel y la tinta), presencia de insectos, murcielagos, polillas.           
2.Variación de temperatura y humedad (hongos y bacterias).                                      
3. Conservación y manipulación inadecuada del material bibliográfico.     
4.Infraestructura inadecuada </t>
  </si>
  <si>
    <t xml:space="preserve">1
2
3
</t>
  </si>
  <si>
    <r>
      <t xml:space="preserve">Aire acondicionado.  </t>
    </r>
    <r>
      <rPr>
        <b/>
        <sz val="16"/>
        <rFont val="Arial"/>
        <family val="2"/>
      </rPr>
      <t xml:space="preserve">  
</t>
    </r>
    <r>
      <rPr>
        <sz val="16"/>
        <rFont val="Arial"/>
        <family val="2"/>
      </rPr>
      <t xml:space="preserve">Mantenimiento permanente  al material bibliográfico.                                         
</t>
    </r>
    <r>
      <rPr>
        <b/>
        <sz val="16"/>
        <rFont val="Arial"/>
        <family val="2"/>
      </rPr>
      <t xml:space="preserve">
</t>
    </r>
    <r>
      <rPr>
        <sz val="16"/>
        <rFont val="Arial"/>
        <family val="2"/>
      </rPr>
      <t xml:space="preserve">Procedimiento para la catalogación de material bibliográfico.                                         </t>
    </r>
  </si>
  <si>
    <t>Número de libros dañado en la vigencia / Número de libros al empezar la vigencia</t>
  </si>
  <si>
    <t>40%
40%
30%</t>
  </si>
  <si>
    <t>36%
22%
15%</t>
  </si>
  <si>
    <t>Mantenimientos frecuentes.</t>
  </si>
  <si>
    <t>Media</t>
  </si>
  <si>
    <t>MAPA DE RIESGOS POR PROCESO                                                                                                                                                                                   
INSTITUTO MUNICIPAL DE CULTURA DE YUMBO                                                                                                       
FO-GE-05</t>
  </si>
  <si>
    <t>Objetivo</t>
  </si>
  <si>
    <t>Riesgo</t>
  </si>
  <si>
    <t>Clasificación del                  Riesgo</t>
  </si>
  <si>
    <t>Causas</t>
  </si>
  <si>
    <t>Efectos</t>
  </si>
  <si>
    <t>Calificación del Riesgo (Inherente)</t>
  </si>
  <si>
    <t>Valoración del Riesgo (Calificación)</t>
  </si>
  <si>
    <t>Controles Existentes</t>
  </si>
  <si>
    <t>Calificación del Riesgo (Residual)</t>
  </si>
  <si>
    <t>Medidas de Intervención</t>
  </si>
  <si>
    <t>Opciones de Manejo/Acciones</t>
  </si>
  <si>
    <t>Indicadores</t>
  </si>
  <si>
    <t>Registros</t>
  </si>
  <si>
    <t>Prob.</t>
  </si>
  <si>
    <t>Impac.</t>
  </si>
  <si>
    <t>Gestión Económica y Financiera</t>
  </si>
  <si>
    <t>Diseñar, ejecutar y controlar el presupuesto del IMCY como elemento de acción de todos los planes y programas generados por la entidad y velar porque los Estados financieros sean veraces, confiables, oportunos y actualizados sirviendo de herramienta para una adecuada toma de decisiones.</t>
  </si>
  <si>
    <r>
      <t>Vulnerabilidad de los sistemas de información financiera</t>
    </r>
    <r>
      <rPr>
        <sz val="8"/>
        <color rgb="FFFF0000"/>
        <rFont val="Arial"/>
        <family val="2"/>
      </rPr>
      <t xml:space="preserve"> </t>
    </r>
    <r>
      <rPr>
        <sz val="8"/>
        <rFont val="Arial"/>
        <family val="2"/>
      </rPr>
      <t>y contable.</t>
    </r>
  </si>
  <si>
    <t>Tecnología</t>
  </si>
  <si>
    <t>1.El proceso de administración de bienes y recursos tecnológicos no genere los controles requeridos</t>
  </si>
  <si>
    <t>1.Pérdida de información en equipos de computo por virus y hackeo.</t>
  </si>
  <si>
    <t>Medio</t>
  </si>
  <si>
    <t>catastrófico</t>
  </si>
  <si>
    <t>RIESGO IMPORTANTE (30)</t>
  </si>
  <si>
    <r>
      <t xml:space="preserve">1.Equipos con usuario y contraseña.                  </t>
    </r>
    <r>
      <rPr>
        <sz val="8"/>
        <color rgb="FFFF0000"/>
        <rFont val="Arial"/>
        <family val="2"/>
      </rPr>
      <t xml:space="preserve">                        </t>
    </r>
    <r>
      <rPr>
        <sz val="8"/>
        <rFont val="Arial"/>
        <family val="2"/>
      </rPr>
      <t>2.Backup exporadicamente.</t>
    </r>
  </si>
  <si>
    <t>RIESGO MODERADO (20)</t>
  </si>
  <si>
    <r>
      <t>1.Comprar software lilcenciado para los equipos; sistemas de antivirus y cortafuegos (firewall); Instalación de camaras de seguridad de alta gama, sensores de movimiento.                               2.Establecer política para realización de backup cada 8 dias a toda la información financiera</t>
    </r>
    <r>
      <rPr>
        <sz val="8"/>
        <rFont val="Arial"/>
        <family val="2"/>
      </rPr>
      <t xml:space="preserve"> y contable.</t>
    </r>
  </si>
  <si>
    <t>Reducir el Riesgo Evitar el Riesgo</t>
  </si>
  <si>
    <t>LIDER DEL PROCESO</t>
  </si>
  <si>
    <t>Número de requerimientos aprobados e implementados/Número de requerimientos presentados</t>
  </si>
  <si>
    <t xml:space="preserve">• Oficios
• Respuestas
• Cotizaciones
• Plan Anual de Adquisiciones
• Facturas
• Contratos
</t>
  </si>
  <si>
    <t>Sustracción de los recursos económicos de las cuentas a través del portal bancario.</t>
  </si>
  <si>
    <t>1.Debilidad en los procesos de control de saldos de las cuentas.                           2.Falta de mecanismos de control.</t>
  </si>
  <si>
    <t>1.Siniestros                                                          2. Sanciones y hallazgos por parte de los entes de control.</t>
  </si>
  <si>
    <t>1.Seguimiento diario de las cuentas bancarias. 2.Conciliaciones periódicas de tesorería 3.Nombre de usuario y contraseña para ingreso a la sucursal virtual. 4.Token                 5.Cuenta a traves del directorio activo 5.Protección a traves de un rouester board. 6.Direccionamiento ip privado 7.Politicas de seguridad en el servidor.</t>
  </si>
  <si>
    <t xml:space="preserve">1.Dirección IP fija                    2.Equipo especifico para la firma digital. </t>
  </si>
  <si>
    <t>Medidas Establecidas</t>
  </si>
  <si>
    <t>•Registros de seguimiento de cuentas. •Transferencias bancarias.</t>
  </si>
  <si>
    <r>
      <t>Deterioro y pérdida de documentación  (física</t>
    </r>
    <r>
      <rPr>
        <sz val="8"/>
        <color rgb="FFFF0000"/>
        <rFont val="Arial"/>
        <family val="2"/>
      </rPr>
      <t xml:space="preserve"> </t>
    </r>
    <r>
      <rPr>
        <sz val="8"/>
        <color theme="1"/>
        <rFont val="Arial"/>
        <family val="2"/>
      </rPr>
      <t>y magnétical); perdida de papel valor, sellos y token.</t>
    </r>
  </si>
  <si>
    <t>Operativo</t>
  </si>
  <si>
    <t xml:space="preserve">1.Puertas  de acceso sin la seguridad adecuada      2.Ingreso de personal no autorizado                                                    3. Fallas en los controles de custodia y salvaguarda </t>
  </si>
  <si>
    <t>1.Pérdida de la información financiera y contable del instituto.                                             2. Perdida de sellos, chequera,token 3.Perdida de documentos. 4.Detrimento Patrimonial.</t>
  </si>
  <si>
    <t>1.La puerta de entrada a la oficina permanece cerrada.                         2. Manejo exclusivo de la caja fuerte.                                3. Solo debe estar el personal autorizado dentro de la oficina.</t>
  </si>
  <si>
    <t>1.Instalar señales de prohibido el ingreso a personal no autorizado y/o de área restringida                                                      2. Adecuación correspondiente a la  puerta de acceso a la oficina.                  3. Comprar un protectógrafo para los cheques.          4.Realizar las transferencias documentales correspondientes.                              5.Conteo periódico de cheques.                                        6.Confirmación de cheques.</t>
  </si>
  <si>
    <t>•Informes de seguimiento        •Oficios •Mecanismos físicos implementados</t>
  </si>
  <si>
    <t>Pago inoportuno de las obligaciones</t>
  </si>
  <si>
    <t xml:space="preserve">1.Incumplimiento del plan anual mesualizado de caja (PAC) 2.Incompetencia del funiconario encargado            3.Debil gestión para garantizar la disponibilidad de los recursos.                      </t>
  </si>
  <si>
    <r>
      <rPr>
        <sz val="8"/>
        <color rgb="FFFF0000"/>
        <rFont val="Arial"/>
        <family val="2"/>
      </rPr>
      <t xml:space="preserve">  </t>
    </r>
    <r>
      <rPr>
        <sz val="8"/>
        <color theme="1"/>
        <rFont val="Arial"/>
        <family val="2"/>
      </rPr>
      <t xml:space="preserve">                             1.Deterioro de la imagen Institucional 2.Demandas,sanciones. 3.Incumplimiento de los acuerdos establecidos dentro de un contrato.                                        4.Pérdida de credibilidad.</t>
    </r>
  </si>
  <si>
    <t xml:space="preserve">1.Realización del PAC mensualizado.  2.cronograma establecido para pago de obligaciones. 3.Autorización de pagos por parte de gestión humana. </t>
  </si>
  <si>
    <t>RIESGO ACEPTABLE (5)</t>
  </si>
  <si>
    <t>1.Establecer cronograma para ejecución de pagos de las obligaciones.                                                              2.Mantener el PAC actualizado.                                 3.Establecer un indicador en el plan de acción para ejercer control.                              4.Establecer políticas de operación para el pago opotuno de las obligaciones.</t>
  </si>
  <si>
    <t>Asumir el riesgo</t>
  </si>
  <si>
    <t>Número de pagos realizados oportunamente/Número de pagos programados</t>
  </si>
  <si>
    <t>•Informe del PAC mensualizado •Informe de auditoría.                    •Plan de acción •Políticas de operación por proceso.</t>
  </si>
  <si>
    <t>Que el presupuesto de inversión no se ejecute en su totalidad.</t>
  </si>
  <si>
    <t>1.Deficiencia en la planeación estratégica.                      2.Falta de articulación entre planeación y presupuesto.</t>
  </si>
  <si>
    <t>1.Mala imagen de la alta dirección .                                    2. Posible disminución presupuestal para al siguiente vigencia.</t>
  </si>
  <si>
    <t>Alta</t>
  </si>
  <si>
    <t>1.Personal idoneo para la realización de dicha actividad. 2.Porcentaje de seguimiento de ejecución presupuestal.</t>
  </si>
  <si>
    <t>1.Generar una politica para realizar un informe mensual del avance de la ejecucion presupuestal  y sociliazar con el equipo de trabajo.                                    2.Hacer mesa de trabajo para la planeación estratégica y planeación presupuestal.</t>
  </si>
  <si>
    <t>Número de reuniones ejecutadas /número de reuniones programadas</t>
  </si>
  <si>
    <t>•Informe de seguimiento                                                                                                                                •Actas de reuniones  •Oficios   •Formato control de asistencia</t>
  </si>
  <si>
    <t>Que los hechos económicos,financieros y sociales no se canalicen a través del proceso contable de manera oportuna.</t>
  </si>
  <si>
    <t>Cumplimiento</t>
  </si>
  <si>
    <t>1.Información no oportuna,util y confiable por parte de las áreas fuente de información.  2.Sistemas de información desintegrados con las áreas fuentes de información.</t>
  </si>
  <si>
    <t>1.Impiden la obtención de información financiera con las caracteristicas fundamentales de relevancia y representación fiel establecidas en el régimen de Contabilidad Pública</t>
  </si>
  <si>
    <t xml:space="preserve">1.Personal encargado capacitado para realización de las actividades </t>
  </si>
  <si>
    <t>RIESGO TOLERABLE (10)</t>
  </si>
  <si>
    <t>1.Adoptar una política mediante la cual todos los hechos económicos, financieros realizados en cualquier dependencia de la entidad contable pública sean informados debidamente al área  de contabilidad.                                            2.Lista de chequeo para medir la oportunidad en la entrega de reportes por parte de los clientes que intervienen en el proceso contable.</t>
  </si>
  <si>
    <t>Reducir el riesgo</t>
  </si>
  <si>
    <t>•Formatos •Oficios •Respuestas</t>
  </si>
  <si>
    <t>Desconocimiento de las normas contables que rigen el sector.</t>
  </si>
  <si>
    <t>1.Recurso humano no idoneo para la ejecución de las actividades correspondientes.</t>
  </si>
  <si>
    <t>Alto</t>
  </si>
  <si>
    <t>1.Realizar plan de capacitación a los funcionarioos que actúen en el proceso contable.                              2. Consultar a la Contaduría General de la nación las dudas que se rpesenten.</t>
  </si>
  <si>
    <t>Presentación inoportuna de información contable a los organismos de inspección,vigilancia y control.</t>
  </si>
  <si>
    <t>1.Falta de programación y planeación para la presentación de informes contables</t>
  </si>
  <si>
    <t>1.Sanciones de carácter disciplinario, fiscal, judicial y penal.</t>
  </si>
  <si>
    <t>Catastrófico</t>
  </si>
  <si>
    <t>1.Las fechas para la presentación de informes son enviadas  al correo institucional.</t>
  </si>
  <si>
    <t>1.Establecer política institucional para la presentación oportuna de la información financiera.                                          2.Verificación oportuna de las plazos establecidos para el reporte de la información contable.</t>
  </si>
  <si>
    <t xml:space="preserve">LIDER DEL PROCESO  </t>
  </si>
  <si>
    <t>Número de informes contables presentados/Número de informes contables solicitados</t>
  </si>
  <si>
    <t>•Informes                                   •Polícas de operación                        •Auditorías</t>
  </si>
  <si>
    <t>Que los estados financieros no reflejen la realidad económica de la entidad.</t>
  </si>
  <si>
    <t>1.Mala elaboración de los estados financieros.                          2. Personal no idoneo para realizar dicha actividad.                   3.Falta de datos e información actualizada. 4.Inventario de activos no actualizados.</t>
  </si>
  <si>
    <t>1.sanciones y hallazgos por parte de los entes de control. 2.Incumplimiento de la normatividad vigente.</t>
  </si>
  <si>
    <t>1.Auditorias internas y externas 2.Seguimientos Internos.</t>
  </si>
  <si>
    <t>1.Levantamiento de activos y plaqueteo de los mismos por personal idoneo para dicha actividad.</t>
  </si>
  <si>
    <t>•Informes                                                           •Auditorías •Estados Financieros</t>
  </si>
  <si>
    <t>GESTION ECONOMICA Y FINANCIERA</t>
  </si>
  <si>
    <t>Garantizar el óptimo registro, administración y control de los recursos financieros de la Entidad, en cumplimiento de las disposiciones legales vigentes, para el logro de las metas y objetivos institucionales, con principios de integralidad, veracidad, oportunidad y transparencia de la información.</t>
  </si>
  <si>
    <t>Las diferentes áreas de la entidad, que requieran de algún trámite financiero.</t>
  </si>
  <si>
    <t>Posibilidad de pérdida de imagen por la presentación de los Estados Financieros que no reflejan la realidad económica debido a que no se presentan soportes a tiempo.</t>
  </si>
  <si>
    <t>Falta de credibilidad en la informacion generada por el Instituto.</t>
  </si>
  <si>
    <t>Debido a que las areas  de gestión no entregan los soportes de acuerdo a los requerimientos y tiempos establecidos.</t>
  </si>
  <si>
    <t>Informacion errada para tomar decisiones y presentar informes.</t>
  </si>
  <si>
    <t>ALTA</t>
  </si>
  <si>
    <t>Los(as) funcionarios(as) y/o contratistas designados por Tesoreria y  Contabilidad gestionarán mediante correo electrónico la información que presente demoras con las diferentes areas mensualmente y de conformidad con el Procedimiento para la Gestión del Proceso Contable.</t>
  </si>
  <si>
    <t>Cantidad de hallazgos de los entes externos con referencia en los estados financierros.</t>
  </si>
  <si>
    <t>Comunicaciones enviadas</t>
  </si>
  <si>
    <t>Posibilidad de afectación económica por multa y/o sanción por parte de las entidades competentes debido a la inexactitud en la liquidación y presentación de impuestos y reportes de información contable y financiera de la Entidad.</t>
  </si>
  <si>
    <t>Debido a a la inexactitud en la liquidación y presentación de impuestos y reportes de información contable y financiera de la Entidad.</t>
  </si>
  <si>
    <t>Sanciones.</t>
  </si>
  <si>
    <t>Verificacion de las cifras a presentar con las de balance y presupuesto de la entidad</t>
  </si>
  <si>
    <t>Cantidad de sanciones presentadas.</t>
  </si>
  <si>
    <t>Coordinacion con las areas correspondientes que deban reportar información para los impuestos.</t>
  </si>
  <si>
    <t>Posibilidad de pérdida de imagen por expedición errónea de los CDPs y CRPs, debido a inconsistencias en la digitación, solicitudes urgentes (tiempos cortos de revisión), y errores en la solicitud por parte de las diferentes unidades de gestión.</t>
  </si>
  <si>
    <t>Hallazgos por parte de los entes de control.</t>
  </si>
  <si>
    <t>Debido a errores en la digitación, solicitudes urgentes (tiempos cortos de revisión), errores en la solicitud por parte de las diferentes unidades de gestión.</t>
  </si>
  <si>
    <t>Error en los controles financieros, desconfianza en la información, posibilidad de pagos errados.</t>
  </si>
  <si>
    <t xml:space="preserve">Verificación con el contrato en su clausula de pago, la forma, el tercero y el valor a cancelar.
</t>
  </si>
  <si>
    <t>Cantidad de CDP o RP´s con problemas / otal de CDP´s expedidos</t>
  </si>
  <si>
    <t>Cruce de la información con los documentos soportes de las transacciones que generan los documentos presupuestales.</t>
  </si>
  <si>
    <t>Posibilidad de afectación económica y de imagen por multa, sanción o investigaciones disciplinarias debido a cambios o interpretación indebida de la normativa tributaria vigente, que conlleva a una inadecuada liquidación de descuentos tributarios en la orden de pago.</t>
  </si>
  <si>
    <t>No confiabilidad en la información suministrada.</t>
  </si>
  <si>
    <t>Debido a cambios o interpretación indebida de la normativa tributaria vigente, que conlleva a una inadecuada liquidación de descuentos tributarios en la orden de pago.</t>
  </si>
  <si>
    <t>Sanciones y baja calificación de la entidad.</t>
  </si>
  <si>
    <t>El Tesorero(a) y los funcionarios(as) y/o contratistas designados por la SAF- Tesorería generarán la circular interna de lineamientos para pagos y actualizarán el liquidador de impuestos para cada anualidad y/o cuando se requiera para asegurar que las bases y los porcentajes a aplicar se encuentren actualizados en el marco de la normativa legal vigente. Estos documentos deben contar con el visto bueno de los responsables de Tesorería, Contabilidad y de los(as) funcionarios(as) y/o contratistas designados por SAF.</t>
  </si>
  <si>
    <t>Número de pagos realizados oportunamente / Número de pagos programados</t>
  </si>
  <si>
    <t>Circular de lineamientos de impuestos.</t>
  </si>
  <si>
    <t>Posibilidad de afectación económica y de imagen por PAC no ejecutado, debido a la recepción de información inoportuna por parte de las unidades de gestión.</t>
  </si>
  <si>
    <t>Que los entes externos piensen que la entidad no necesita dinero.</t>
  </si>
  <si>
    <t>Debido a la recepción de información inoportuna por parte de las unidades de gestión.</t>
  </si>
  <si>
    <t>Recortes al presupuesto e información errada</t>
  </si>
  <si>
    <t xml:space="preserve">
1
2</t>
  </si>
  <si>
    <t xml:space="preserve">
Programación de pagos, acordes con las actividades.
El Tesorero(a) dará a conocer anualmente las fechas de reprogramación de PAC establecidas mediante circular interna expedida por la SAF, a través del Sistema de Gestión Documental - ORFEO, correo electrónico e intranet, de conformidad con el procedimiento  Programa Anual Mensualizado de Caja - PAC </t>
  </si>
  <si>
    <t>Valor no ejecutado / Presupuesto d ela entidad</t>
  </si>
  <si>
    <t xml:space="preserve">
60%
40%</t>
  </si>
  <si>
    <t xml:space="preserve">
16%
10%</t>
  </si>
  <si>
    <t>Programación efectuada y socializada y reprogramación PAC comunicada.</t>
  </si>
  <si>
    <t>CALIFICACION</t>
  </si>
  <si>
    <t>Gestión de la Dirección y Planeación</t>
  </si>
  <si>
    <t>Mejorar continuamente la eficacia, eficiencia y efectividad del Sistema de Gestión de Calidad de la entidad.</t>
  </si>
  <si>
    <t>Las diferentes areas del Instituto, donde se puedan aplicar las actividades de los procesos.</t>
  </si>
  <si>
    <t>Posible afectacion economica por la disminucion de los dineros enviados por el Municipio debido a que no se ejecutan proyectos.</t>
  </si>
  <si>
    <t>Ejecución y administración de procesos, talento humano</t>
  </si>
  <si>
    <t>Inversion</t>
  </si>
  <si>
    <t>Escasos recursos para la inversion.</t>
  </si>
  <si>
    <t>Preparacion de proyectos con tiempo para su viabilidad y ejecución.</t>
  </si>
  <si>
    <t>Menor inversion en proyectos culturales.</t>
  </si>
  <si>
    <t xml:space="preserve">
1
2
3
4
5</t>
  </si>
  <si>
    <t xml:space="preserve">
Capacitacion para el manejo de la herramienta MGA.
Control y verificacion  al diligenciamiento apropiado de la herramienta MGA.
Aplicacion del Procedimiento establecido para la realización de proyectos.
PAC ajustado y aprovado para inicio de vigencia.                                             
Personal idóneo  y con alto grado de responsabilidad.</t>
  </si>
  <si>
    <t>Numero de proyectos ejecutados / Numero de proyectos para la vigencia</t>
  </si>
  <si>
    <t xml:space="preserve">
40%
30%
40%
20%
20%</t>
  </si>
  <si>
    <t xml:space="preserve">
36%
25%
15%
12%
10%</t>
  </si>
  <si>
    <t>Proyectos presentados y ejecutado</t>
  </si>
  <si>
    <t>No cumplimiento del plan de desarrollo.</t>
  </si>
  <si>
    <t xml:space="preserve">Ejecución y administración de procesos, comunicación, servicio al ciudadano </t>
  </si>
  <si>
    <t>Personal</t>
  </si>
  <si>
    <t>1.Hallazgos por parte de los entes de control. 
2.Incumplimiento de metas del plan de desarrollo sector cultura. 
3.Mala imagen institucional.             
4.Disminución de recursos en el presupuesto para la siguiente vigencia.</t>
  </si>
  <si>
    <t>1.Inadecuada planificación de actividades. 
2.Debil comunicación interna entre los procesos y la alta dirección. 
3.Desarrollo o ejecución  de actividades extemporaneas.</t>
  </si>
  <si>
    <t>1. Hallazgos por entes de control.
2. Perdida de imagen de la institucion.</t>
  </si>
  <si>
    <t>Mayor</t>
  </si>
  <si>
    <t xml:space="preserve">
1
2</t>
  </si>
  <si>
    <t xml:space="preserve">
Seguimiento trimestral en la ejecución de metas del plan de desarrrollo exigido por planeación municipal.                                 
Medición periódica de los indicadores de gestión.                                       </t>
  </si>
  <si>
    <t>Numero de proyectos ejecutados / Número de proyectos según plan de desarrollo</t>
  </si>
  <si>
    <t xml:space="preserve">
40%
30%
</t>
  </si>
  <si>
    <t xml:space="preserve">
48%
34%</t>
  </si>
  <si>
    <t xml:space="preserve">
34%</t>
  </si>
  <si>
    <t xml:space="preserve">
36%</t>
  </si>
  <si>
    <t>Seguimiento y medición de los proyectos ejecutados.</t>
  </si>
  <si>
    <t>EQUIPOS TECNOLÓGICOS</t>
  </si>
  <si>
    <t xml:space="preserve">No idenficación, valoración y control de los riesgos por procesos. </t>
  </si>
  <si>
    <t>Materializacion de los riesgos</t>
  </si>
  <si>
    <t xml:space="preserve">1.Desconocimiento de la normatividad vigente.                      
2.Debil apropiación del sistema de control interno y del sistema de mejoramiento institucional por parte de los lideres de proceso.  
3.Falta de capacitación a los lideres del proceso en el manejo de los riesgos.                  </t>
  </si>
  <si>
    <t>1.Hallazgos por parte de los entes de control.                      
2.Incumplimiento de la normatividad vigente.                          
3.Impacto desfavorable al sistema de control interno y sistema de mejoramiento institucional.                                  
4.Impacto negativo del direccionamiento estratégico.</t>
  </si>
  <si>
    <t xml:space="preserve">Media: 24 a 500 veces </t>
  </si>
  <si>
    <t xml:space="preserve">
1
2</t>
  </si>
  <si>
    <t xml:space="preserve">
Instituir el ambiente de control en la entidad. 
Auditorias y evaluaciones internas.</t>
  </si>
  <si>
    <t>Numero de hallazgos por el no establecimiento de controles</t>
  </si>
  <si>
    <t>Preventivo: Probabilidad</t>
  </si>
  <si>
    <t xml:space="preserve">
60%
60%</t>
  </si>
  <si>
    <t xml:space="preserve">
24%
9,60%</t>
  </si>
  <si>
    <t>* Auditorias.
* Socializacion de la matriz de riesgos.
* Aplicación institucional del ambiente de control</t>
  </si>
  <si>
    <t>Incumplimiento de normatividad de orden nacional, territorial y municipal perteneciente al proceso.</t>
  </si>
  <si>
    <t>Cambios constantes en las normas.
Actualización del personal que desarrolla las actividades.</t>
  </si>
  <si>
    <t xml:space="preserve">1.Desconocimiento de la normatividad vigente del orden nacional, territorial y municipal que le competen al proceso.                            
2.Personal no idoneo frente al desarrollo de las actividades del proceso.           </t>
  </si>
  <si>
    <t xml:space="preserve">1.Hallazgos por parte de los entes de control. 
2.Incumplimiento del plan de desarrollo, planes de acción y plan decenal de cultura.                            </t>
  </si>
  <si>
    <r>
      <t xml:space="preserve">
Cumplimiento a lo establecido en el </t>
    </r>
    <r>
      <rPr>
        <sz val="16"/>
        <rFont val="Arial"/>
        <family val="2"/>
      </rPr>
      <t>art. 74 de la ley 1474 de 2011</t>
    </r>
    <r>
      <rPr>
        <sz val="16"/>
        <color rgb="FFFF0000"/>
        <rFont val="Arial"/>
        <family val="2"/>
      </rPr>
      <t xml:space="preserve">. 
</t>
    </r>
    <r>
      <rPr>
        <sz val="16"/>
        <rFont val="Arial"/>
        <family val="2"/>
      </rPr>
      <t>Normograma como instrumento de consulta .</t>
    </r>
  </si>
  <si>
    <t>Numero de hallazgos generados por este concepto</t>
  </si>
  <si>
    <t xml:space="preserve">
40%
40%</t>
  </si>
  <si>
    <t xml:space="preserve">
36%
22%</t>
  </si>
  <si>
    <t>- Actualizacion del Normograma.
- Cronograma de informes a entes externos.
- Revisión periódica de la Normatividad Nacional en materia de informes.</t>
  </si>
  <si>
    <t>Gestión Talento Humano</t>
  </si>
  <si>
    <t xml:space="preserve">Generar procesos de evaluación, capacitación, bienestar integral físico y emocional y situaciones administrativas, para el desarrollo integral del servidor público vinculado al IMCY, </t>
  </si>
  <si>
    <t>Areas de la entidad que manejan personal, bien sea de planta o o de Prestación de Servicios</t>
  </si>
  <si>
    <t xml:space="preserve">No llevar a cabo la evaluación del desempeño del personal de planta de la entidad en los tiempos determinados (semestral y anual) </t>
  </si>
  <si>
    <t>Ejecución y Administración de procesos</t>
  </si>
  <si>
    <t>1. Perdida de imagen institucional por no llevar a cabo los procesos.
2. Posibilidad de hallazgos por los entes de control.</t>
  </si>
  <si>
    <t>1.Desconocimiento de la Norma.                                      
2. Negligencia por parte de la Alta Dirección.                                                                                                                                                  
3. Deficiente Planeación Organizacional.</t>
  </si>
  <si>
    <t xml:space="preserve">1. Sanciones y hallazgos administrativos por parte de los entes de control y vigilancia del estado       
2. Poca motivacion personal.                                                                   </t>
  </si>
  <si>
    <t>La actividad que conlleva el riesgo se ejecuta mínimo 500 veces al año y máximo 5000 vecespor año</t>
  </si>
  <si>
    <t>1. Aplicación del acuerdo 565 de 2016.  Por el cual se establece el sistema Tipo de Evaluación del desempeño laboral de los empleados públicos de carrera Administrativas y en Periodo de Prueba.</t>
  </si>
  <si>
    <t>Numero de hallazgos por parte de los entes externos</t>
  </si>
  <si>
    <t>- Evaluaciones realizadas.</t>
  </si>
  <si>
    <t>Desactualización del manual de funciones del personal de planta</t>
  </si>
  <si>
    <t>Posibilidad de hallazgos por los entes de control.</t>
  </si>
  <si>
    <t>1.Realización de tareas improductivas e innecesarias                                                                 
2.Hallazgos por parte de los entes de control.</t>
  </si>
  <si>
    <t>1.Actualización de la norma.                                          
2.Aplicación a lo estabecido por la comisión nacional del servicio civil. 
3.Cambios en las actividades a realizar por el personal.</t>
  </si>
  <si>
    <t>La actividad que conlleva el riesgo se ejecuta mínimo 500 veces al año y máximo 5000 veces por año</t>
  </si>
  <si>
    <t>1.Aplicación de las actividades establecidas en el  manual de funciones del personal de planta.</t>
  </si>
  <si>
    <t>Número de observaciones y/o hallazgos por parte de los entes de control</t>
  </si>
  <si>
    <t>leve</t>
  </si>
  <si>
    <t>- Manual actualizado.</t>
  </si>
  <si>
    <t>Mejorar continuamente la eficacia, eficiencia y efectividad del Sistema de Gestión de calidad.</t>
  </si>
  <si>
    <t>Las areas funcionales que requieran el soporte en cuanto a la necesidad en loq ue concierne al tema del proceso.</t>
  </si>
  <si>
    <t>Incumplimiento del Plan de Auditoria.</t>
  </si>
  <si>
    <t>1.Demora  para  la  acreditación  del Sistema Integrado de Gestión.
2.Pérdida económica.</t>
  </si>
  <si>
    <t>1. Falta    de    capacitación    de   auditores.
2. Tiempo insuficiente para preparar y realizar la auditoría. 
3. Falta de compromiso   de  la  dirección  para   que  se ejecute el programa de auditoría interna.</t>
  </si>
  <si>
    <t>1.Sanciones o faltas disciplinarias por parte de los entes de control. 
2.Hallazgos de auditoria.                              
4.Ineficiencia en el desarrollo de las actividades.</t>
  </si>
  <si>
    <t>Menor: Reputacional</t>
  </si>
  <si>
    <t>1
2</t>
  </si>
  <si>
    <t>Valoración de riesgos por procesos. 
Auditorias internas de MECI y calidad.</t>
  </si>
  <si>
    <t>No. De auditorias realizadas / No. De auditorias programadas</t>
  </si>
  <si>
    <t>Deterioro  al  Sistema  Integrado de Gestión</t>
  </si>
  <si>
    <t>1.Incumplimeinto  legal  de  la  norma.
2.Pérdida de imagen.</t>
  </si>
  <si>
    <t>1.  Falta de seguimiento     y control.
2. Falta de compromisos de los responsables de los procesos.
3. Manejo y conservación  inadecuada de  la  información del Sistema Integrado de Gestión.</t>
  </si>
  <si>
    <t>Moderado: Reputacional</t>
  </si>
  <si>
    <t>1
2
3</t>
  </si>
  <si>
    <t>Valoración de riesgos por procesos. 
Auditorias internas de MECI y calidad.
Plan de Capacitaciones del sistema</t>
  </si>
  <si>
    <t>No. De riesgos materializados / No. De riesgos Totales</t>
  </si>
  <si>
    <t>CUMPLIMIENTO</t>
  </si>
  <si>
    <t>PATRIMONIO CULTURAL</t>
  </si>
  <si>
    <t xml:space="preserve">1.Piezas arqueológicas debidamente guardadas en un cuarto cerrado e inventario de los bienes catalogados como patrimonio.
2.Acceso de restrincción a la zona.                                     
3.Programa con su financiación para la gestión, salvaguarda y protección del patrimonio cutural. </t>
  </si>
  <si>
    <t xml:space="preserve">1. Visitas a los diferentes entes de orden publico y privado para incentivar,divulgar el patrimonio material e inmaterial del municipio de yumbo.                                 
2. Recurso humano idóneo para el desarrollo de dichas actiivdades.
3. Campañas de sensibilizacion que apropien al ciudadano de lo que tiene. </t>
  </si>
  <si>
    <t>1. Calendario de obligaciones legales establecido para la entidad.    10%                    
2. Programa anual de auditoría interna aprobado.  20%                                     
3. Procedimientos existentes.  30%
4. Seguimientos periodicos al calendario de obligaciones legales de la entidad. 20%</t>
  </si>
  <si>
    <t>1. Adecuación de las conservas según lo establecido en la norma.                         
2.Transferencias Documentales del archivo de gestión al archivo central según lo estipulado en las TRD.                                   
3. Capacitación para el manejo adecuado de los documentos en cada una de las áreas de gestión.</t>
  </si>
  <si>
    <t>1. El funcionario(a) o contratista conservador designado de la SAF-Gestión Documental junto con la OAP-TI garantizará de manera semestral, la migración a otros soportes y réplicas de la información para mejorar su seguridad de conformidad con la implementación de los proyectos del Plan de Preservación Digital a Largo Plazo (PPDLP) del Sistema Integrado de Conservación - SIC.
2. El funcionario(a) o contratista conservador designado de la SAF-Gestión Documental junto con la OP-TI replicará la información del Idartes y mejorará su seguridad, de manera semestral desde la implementación de los proyectos del Plan de Preservación Digital a Largo Plazo (PPDLP) del Sistema Integrado de Conservación - SIC.</t>
  </si>
  <si>
    <t>GESTION DOCUMENTAL</t>
  </si>
  <si>
    <t>Los(as) funcionarios(as) y/o contratistas designados por Gestión Documental aplicarán de manera mensual el procedimiento de organización de archivo a los documentos que se encuentran en custodia en el archivo de gestión centralizado acorde con las Tablas de Retención Documental.</t>
  </si>
  <si>
    <t xml:space="preserve">Los(as) funcionarios(as) y/o contratistas designados por la Gestión Documental brindarán las capacitaciones a los funcionarios y contratistas del IMCY de manera anual para la gestión y consulta de préstamos documentales, acorde con el procedimiento consulta y préstamos de documentos de archivo. </t>
  </si>
  <si>
    <t>1. El funcionario(a) o contratista conservador designado de la Gestión Documental realizará el monitoreo de las condiciones ambientales de manera trimestral y, propondrá mejoras que las estabilicen.
2. El funcionario(a) o contratista conservador designado de Gestión Documental realizará de manera anual, el inventario de la información con soporte físico y analógico.
3. El funcionario(a) o contratista conservador designado de Gestión Documental inspeccionará cuatrimestralmente las instalaciones de almacenamiento documental (archivo de gestión centralizado  y archivo central), para asegurar que brinden las mejores condiciones a la información.</t>
  </si>
  <si>
    <t>1. Diligenciamiento de formato FO-MA-12 (Solicitud de bienes e insumos). 
2. Elaboración de Plan Anual de Adquisiciones de manera participativa. 
3. Auditorias Internas.</t>
  </si>
  <si>
    <t>1. Procedimiento sobre la posesion de bienes por terceros  PR-AM-10.
2. Inventarios periodicos.
3. Firma de actas de recibo por parte de los responsables de los procesos por fuera del instituto.</t>
  </si>
  <si>
    <t>1. Verificación del ingreso de los bienes al almacen mediante formato FO-MA-01 (Entrada almacen elementos comprados) .
2. Acta de supervisión del contratos. 
3. Auditorias internas.</t>
  </si>
  <si>
    <t>1. Formatos Salida y entrada de implementos de almacen FO-MA-02.                                                                                                                                                                                                                        
2. Formato Autorización salida del IMCY FO-MA-04.                                                       
3. Registro de autorización de elementos FO-MA-03.</t>
  </si>
  <si>
    <t xml:space="preserve">1. Registro de entrada y salidas FO-MA-02,FO-MA-04.                                                 
2. Formato FO-MA-14 levantamiento de inventario de activos.              
3. Intrucciones a la guarda de turno para requisar al personal.                    </t>
  </si>
  <si>
    <t>1. Cuentas de administrador de la red con privilegios de administrador. 
2. Acceso restringido por parte de un equipo de red (router board)                          
3. Politicas de seguridad en el servidor para las cuentas de usuario.</t>
  </si>
  <si>
    <t>1. Antivirus  de proteccion a la red. 
2. Restricción de descargas.
3. Escaneos periódicos. 
4. Mantenimientos preventivos.</t>
  </si>
  <si>
    <r>
      <t xml:space="preserve">1. Auditorias Internas.                           
2. Verificación de cumplimiento de requisitos legales,normativos y de procedimiento.
3. Manual del proceso y contratacion establecido.                                      
4. Formato de concepto jurídico para contratación directa </t>
    </r>
    <r>
      <rPr>
        <sz val="10"/>
        <color rgb="FFFF0000"/>
        <rFont val="Arial"/>
        <family val="2"/>
      </rPr>
      <t>(Persona natural) (FO-GJ-09).</t>
    </r>
  </si>
  <si>
    <t>MANTENIMIENTO Y ADMINISTRACIÓN DE BIENES</t>
  </si>
  <si>
    <t>1. Analisis previos de los docentes a ingresar considerando en el perfil que reunan los requisitos necesarios para el cumplimiento de las actividades a contratar.                 
2. Verficación por parte de gestión humana de los requisitos precontractuales.                                       
3. Auditorias Internas</t>
  </si>
  <si>
    <t xml:space="preserve">1. Planeación y programación establecida para los eventos a realizar por la entidad con su cronograma.
2. Personal a cargo idoneo y comprometido para el desarrollo de las activiades. </t>
  </si>
  <si>
    <t xml:space="preserve">1. Plan de comunicaciones con la informacion a cerca de los eventos. 
2. Planeación de los eventos y/o actividades a desarrollar con anticipación. 
3. Realización de encuestas de satisfacción.                                
4. Formatos establecidos para requerimientos en el cubrimiento de eventos.                          </t>
  </si>
  <si>
    <t>1. Cronograma establecido para el cumplimiento de las actividades. 
2. Aseguramiento de los recursos economicos para el desarrollo de los eventos y/o actividades programadas.
3. Formatos del area para asegurar cubrimiento.</t>
  </si>
  <si>
    <t>PROCESO DE COMUNICACIÓN PUBLICA</t>
  </si>
  <si>
    <t>Posible afectación en la imagen de la entidad por retraso en la continuidad del desarrollo de las actividades, eventos o publicaciones debido a que no se cuenta con los tiempos establecidos y requisitos para la entrega de insumos por parte de las unidades de gestión .</t>
  </si>
  <si>
    <t>Posible afectación en la imagen de la entidad por pérdida de la memoria histórica y la identidad visual de la entidad, debido al uso indebido  de logos institucionales en piezas graficas y creación desmesurada de cuentas en Redes Sociales.</t>
  </si>
  <si>
    <t>1. Participar del presupuesto de la entidad.
2. Llevar las actividades de la biblioteca a las instituciones educativas y a los sitios donde se requiera o se pueda asistir con el equipo de trabajo.</t>
  </si>
  <si>
    <t xml:space="preserve">1. Inventario de material bibliográfico 
2. Reglamento de la biblioteca   (bolsos guardados en locker)                       
3. Revisión diaria de los equipos de computo y demas tecnologias. </t>
  </si>
  <si>
    <r>
      <t xml:space="preserve">1. Aire acondicionado.  </t>
    </r>
    <r>
      <rPr>
        <b/>
        <sz val="10"/>
        <rFont val="Arial"/>
        <family val="2"/>
      </rPr>
      <t xml:space="preserve">  
</t>
    </r>
    <r>
      <rPr>
        <sz val="10"/>
        <rFont val="Arial"/>
        <family val="2"/>
      </rPr>
      <t>2.</t>
    </r>
    <r>
      <rPr>
        <b/>
        <sz val="10"/>
        <rFont val="Arial"/>
        <family val="2"/>
      </rPr>
      <t xml:space="preserve"> </t>
    </r>
    <r>
      <rPr>
        <sz val="10"/>
        <rFont val="Arial"/>
        <family val="2"/>
      </rPr>
      <t xml:space="preserve">Mantenimiento permanente  al material bibliográfico.                                         
3. Procedimiento para la catalogación de material bibliográfico.                                         </t>
    </r>
  </si>
  <si>
    <t>Verificación con el contrato en su clausula de pago, la forma, el tercero y el valor a cancelar.</t>
  </si>
  <si>
    <t xml:space="preserve">1. Programación de pagos, acordes con las actividades.
2. El Tesorero(a) dará a conocer anualmente las fechas de reprogramación de PAC establecidas mediante circular interna expedida por la SAF, a través del Sistema de Gestión Documental - ORFEO, correo electrónico e intranet, de conformidad con el procedimiento  Programa Anual Mensualizado de Caja - PAC </t>
  </si>
  <si>
    <t>1. Capacitacion para el manejo de la herramienta MGA.
2. Control y verificacion  al diligenciamiento apropiado de la herramienta MGA.
3. Aplicacion del Procedimiento establecido para la realización de proyectos.
4. PAC ajustado y aprovado para inicio de vigencia.                                             
5. Personal idóneo  y con alto grado de responsabilidad.</t>
  </si>
  <si>
    <t xml:space="preserve">1. Seguimiento trimestral en la ejecución de metas del plan de desarrrollo exigido por planeación municipal.                                 
2. Medición periódica de los indicadores de gestión.                                       </t>
  </si>
  <si>
    <t>1. Instituir el ambiente de control en la entidad. 
2. Auditorias y evaluaciones internas.</t>
  </si>
  <si>
    <t>1. Cumplimiento a lo establecido en el art. 74 de la ley 1474 de 2011. 
2. Normograma como instrumento de consulta .</t>
  </si>
  <si>
    <t>GESTIÓN DE LA DIRECCIÓN Y PLANEACIÓN</t>
  </si>
  <si>
    <t>GESTION TALENTO HUMANO</t>
  </si>
  <si>
    <t>MEJORAMIENTO INSTITUCIONAL</t>
  </si>
  <si>
    <t>1. Valoración de riesgos por procesos. 
2. Auditorias internas de MECI y calidad.</t>
  </si>
  <si>
    <t>1. Valoración de riesgos por procesos. 
2. Auditorias internas de MECI y calidad.
3. Plan de Capacitaciones del sistema</t>
  </si>
  <si>
    <t>1. Aplicación del acuerdo 6176 de 2018.  Por el cual se establece el sistema Tipo de Evaluación del desempeño laboral de los empleados públicos de carrera Administrativas y en Periodo de Prueba.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</si>
</sst>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rgb="FFFF0000"/>
      <name val="Arial"/>
      <family val="2"/>
    </font>
    <font>
      <u/>
      <sz val="16"/>
      <color rgb="FFFF0000"/>
      <name val="Arial"/>
      <family val="2"/>
    </font>
    <font>
      <sz val="16"/>
      <color rgb="FF000000"/>
      <name val="Arial"/>
      <family val="2"/>
    </font>
    <font>
      <sz val="16"/>
      <color theme="1"/>
      <name val="Calibri"/>
      <family val="2"/>
      <scheme val="minor"/>
    </font>
    <font>
      <b/>
      <sz val="18"/>
      <color theme="1"/>
      <name val="Arial"/>
      <family val="2"/>
    </font>
    <font>
      <u/>
      <sz val="10"/>
      <color rgb="FFFF0000"/>
      <name val="Calibri"/>
      <family val="2"/>
      <scheme val="minor"/>
    </font>
    <font>
      <b/>
      <sz val="16"/>
      <color theme="1"/>
      <name val="Calibri"/>
      <family val="2"/>
      <scheme val="minor"/>
    </font>
    <font>
      <sz val="18"/>
      <color theme="1"/>
      <name val="Arial"/>
      <family val="2"/>
    </font>
    <font>
      <sz val="18"/>
      <color theme="1"/>
      <name val="Calibri"/>
      <family val="2"/>
      <scheme val="minor"/>
    </font>
    <font>
      <sz val="14"/>
      <color theme="1"/>
      <name val="Calibri"/>
      <family val="2"/>
      <scheme val="minor"/>
    </font>
    <font>
      <u/>
      <sz val="11"/>
      <color rgb="FFFF0000"/>
      <name val="Calibri"/>
      <family val="2"/>
      <scheme val="minor"/>
    </font>
    <font>
      <b/>
      <sz val="12"/>
      <name val="Arial"/>
      <family val="2"/>
    </font>
    <font>
      <sz val="11"/>
      <name val="Arial"/>
      <family val="2"/>
    </font>
    <font>
      <b/>
      <sz val="11"/>
      <name val="Arial"/>
      <family val="2"/>
    </font>
    <font>
      <sz val="11"/>
      <color theme="1"/>
      <name val="Arial"/>
      <family val="2"/>
    </font>
    <font>
      <b/>
      <sz val="11"/>
      <color theme="1"/>
      <name val="Arial"/>
      <family val="2"/>
    </font>
    <font>
      <u/>
      <sz val="16"/>
      <name val="Arial"/>
      <family val="2"/>
    </font>
    <font>
      <sz val="16"/>
      <color rgb="FFFF0000"/>
      <name val="Arial"/>
      <family val="2"/>
    </font>
    <font>
      <b/>
      <sz val="9"/>
      <color indexed="81"/>
      <name val="Tahoma"/>
      <family val="2"/>
    </font>
    <font>
      <sz val="9"/>
      <color indexed="81"/>
      <name val="Tahoma"/>
      <family val="2"/>
    </font>
    <font>
      <u/>
      <sz val="16"/>
      <color rgb="FFFF0000"/>
      <name val="Calibri"/>
      <family val="2"/>
      <scheme val="minor"/>
    </font>
    <font>
      <u/>
      <sz val="11"/>
      <color rgb="FFFF0000"/>
      <name val="Arial"/>
      <family val="2"/>
    </font>
    <font>
      <sz val="11"/>
      <color rgb="FFFF0000"/>
      <name val="Arial"/>
      <family val="2"/>
    </font>
    <font>
      <sz val="11"/>
      <color rgb="FF000000"/>
      <name val="Arial"/>
      <family val="2"/>
    </font>
    <font>
      <b/>
      <sz val="8"/>
      <color theme="1"/>
      <name val="Arial"/>
      <family val="2"/>
    </font>
    <font>
      <sz val="8"/>
      <color theme="1"/>
      <name val="Arial"/>
      <family val="2"/>
    </font>
    <font>
      <sz val="8"/>
      <color rgb="FFFF0000"/>
      <name val="Arial"/>
      <family val="2"/>
    </font>
    <font>
      <sz val="8"/>
      <name val="Arial"/>
      <family val="2"/>
    </font>
    <font>
      <b/>
      <sz val="22"/>
      <name val="Arial"/>
      <family val="2"/>
    </font>
    <font>
      <b/>
      <sz val="36"/>
      <name val="Arial"/>
      <family val="2"/>
    </font>
    <font>
      <b/>
      <sz val="26"/>
      <name val="Arial"/>
      <family val="2"/>
    </font>
    <font>
      <b/>
      <sz val="20"/>
      <name val="Arial"/>
      <family val="2"/>
    </font>
    <font>
      <b/>
      <sz val="12"/>
      <color theme="1"/>
      <name val="Arial"/>
      <family val="2"/>
    </font>
    <font>
      <b/>
      <sz val="10"/>
      <color theme="1"/>
      <name val="Arial"/>
      <family val="2"/>
    </font>
    <font>
      <sz val="10"/>
      <color theme="1"/>
      <name val="Arial"/>
      <family val="2"/>
    </font>
    <font>
      <sz val="10"/>
      <name val="Arial"/>
      <family val="2"/>
    </font>
    <font>
      <sz val="10"/>
      <color theme="1"/>
      <name val="Calibri"/>
      <family val="2"/>
      <scheme val="minor"/>
    </font>
    <font>
      <sz val="10"/>
      <color rgb="FFFF0000"/>
      <name val="Arial"/>
      <family val="2"/>
    </font>
    <font>
      <b/>
      <sz val="10"/>
      <name val="Arial"/>
      <family val="2"/>
    </font>
    <font>
      <sz val="10"/>
      <color rgb="FF000000"/>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
      <patternFill patternType="solid">
        <fgColor rgb="FF92D05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F7DB09"/>
        <bgColor indexed="64"/>
      </patternFill>
    </fill>
    <fill>
      <patternFill patternType="solid">
        <fgColor rgb="FFCCFF33"/>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28">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center" vertical="center" textRotation="90"/>
    </xf>
    <xf numFmtId="0" fontId="3" fillId="0" borderId="0" xfId="0" applyFont="1" applyAlignment="1">
      <alignment horizontal="justify" vertical="center" wrapText="1"/>
    </xf>
    <xf numFmtId="0" fontId="3" fillId="0" borderId="0" xfId="0" applyFont="1" applyAlignment="1">
      <alignment horizontal="center" vertical="center" textRotation="90"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0" xfId="0" applyFont="1"/>
    <xf numFmtId="0" fontId="6" fillId="2" borderId="10" xfId="0" applyFont="1" applyFill="1" applyBorder="1" applyAlignment="1">
      <alignment horizontal="center" vertical="center" textRotation="90"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8" fillId="0" borderId="0" xfId="0" applyFont="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vertical="center" wrapText="1"/>
    </xf>
    <xf numFmtId="9" fontId="3" fillId="0" borderId="4" xfId="0" applyNumberFormat="1" applyFont="1" applyBorder="1" applyAlignment="1">
      <alignment horizontal="center" vertical="center" wrapText="1"/>
    </xf>
    <xf numFmtId="0" fontId="3" fillId="0" borderId="4" xfId="0" applyFont="1" applyBorder="1" applyAlignment="1">
      <alignment vertical="center" textRotation="255" wrapText="1"/>
    </xf>
    <xf numFmtId="9" fontId="3" fillId="0" borderId="4" xfId="0" applyNumberFormat="1" applyFont="1" applyBorder="1" applyAlignment="1">
      <alignment vertical="center" wrapText="1"/>
    </xf>
    <xf numFmtId="0" fontId="4" fillId="0" borderId="11" xfId="0" applyFont="1" applyBorder="1" applyAlignment="1">
      <alignment horizontal="center" vertical="center" wrapText="1"/>
    </xf>
    <xf numFmtId="0" fontId="3" fillId="0" borderId="11" xfId="0" applyFont="1" applyBorder="1" applyAlignment="1">
      <alignment horizontal="justify" vertical="center" wrapText="1"/>
    </xf>
    <xf numFmtId="0" fontId="9" fillId="0" borderId="4" xfId="0" applyFont="1" applyBorder="1" applyAlignment="1">
      <alignment horizontal="justify" vertical="center" wrapText="1"/>
    </xf>
    <xf numFmtId="0" fontId="3" fillId="0" borderId="13" xfId="0" applyFont="1" applyBorder="1" applyAlignment="1">
      <alignment horizontal="justify" vertical="center" textRotation="255" wrapText="1"/>
    </xf>
    <xf numFmtId="0" fontId="3" fillId="0" borderId="4" xfId="0" applyFont="1" applyBorder="1" applyAlignment="1">
      <alignment horizontal="center" vertical="center" textRotation="255" wrapText="1"/>
    </xf>
    <xf numFmtId="0" fontId="3" fillId="0" borderId="4" xfId="0" applyFont="1" applyBorder="1" applyAlignment="1">
      <alignment horizontal="left" vertical="center" wrapText="1"/>
    </xf>
    <xf numFmtId="0" fontId="4" fillId="0" borderId="4" xfId="0" applyFont="1" applyBorder="1" applyAlignment="1">
      <alignment horizontal="center" vertical="center" wrapText="1"/>
    </xf>
    <xf numFmtId="0" fontId="3" fillId="0" borderId="15" xfId="0" applyFont="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vertical="center" textRotation="90"/>
    </xf>
    <xf numFmtId="0" fontId="3" fillId="0" borderId="0" xfId="0" applyFont="1" applyAlignment="1">
      <alignment vertical="center" textRotation="90"/>
    </xf>
    <xf numFmtId="9"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3" fillId="0" borderId="0" xfId="0" applyFont="1" applyAlignment="1">
      <alignment horizontal="left" vertical="center"/>
    </xf>
    <xf numFmtId="9" fontId="3" fillId="0" borderId="0" xfId="1" applyFont="1" applyAlignment="1">
      <alignment horizontal="center" vertical="center"/>
    </xf>
    <xf numFmtId="0" fontId="3" fillId="0" borderId="0" xfId="0" applyFont="1" applyAlignment="1">
      <alignment horizontal="justify" vertical="center" textRotation="90"/>
    </xf>
    <xf numFmtId="0" fontId="3" fillId="0" borderId="4" xfId="0" applyFont="1" applyBorder="1" applyAlignment="1">
      <alignment horizontal="justify"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textRotation="90"/>
    </xf>
    <xf numFmtId="0" fontId="0" fillId="0" borderId="0" xfId="0" applyAlignment="1">
      <alignment horizontal="justify" vertical="center" wrapText="1"/>
    </xf>
    <xf numFmtId="0" fontId="0" fillId="0" borderId="0" xfId="0" applyAlignment="1">
      <alignment horizontal="center" vertical="center" textRotation="90" wrapText="1"/>
    </xf>
    <xf numFmtId="0" fontId="0" fillId="0" borderId="0" xfId="0" applyBorder="1"/>
    <xf numFmtId="0" fontId="10" fillId="0" borderId="0" xfId="0" applyFont="1" applyBorder="1" applyAlignment="1">
      <alignment horizontal="center" vertical="center"/>
    </xf>
    <xf numFmtId="0" fontId="3" fillId="0" borderId="0" xfId="0" applyFont="1" applyBorder="1" applyAlignment="1">
      <alignment horizontal="center" vertical="center"/>
    </xf>
    <xf numFmtId="0" fontId="5" fillId="0" borderId="10" xfId="0" applyFont="1" applyBorder="1" applyAlignment="1">
      <alignment vertical="center"/>
    </xf>
    <xf numFmtId="0" fontId="3" fillId="0" borderId="2" xfId="0" applyFont="1" applyBorder="1" applyAlignment="1">
      <alignment horizontal="center" vertical="center"/>
    </xf>
    <xf numFmtId="0" fontId="5" fillId="0" borderId="4" xfId="0" applyFont="1" applyBorder="1" applyAlignment="1">
      <alignment vertical="center"/>
    </xf>
    <xf numFmtId="0" fontId="3" fillId="0" borderId="13" xfId="0" applyFont="1" applyBorder="1" applyAlignment="1">
      <alignment horizontal="center" vertical="center"/>
    </xf>
    <xf numFmtId="0" fontId="5" fillId="0" borderId="11" xfId="0" applyFont="1" applyBorder="1" applyAlignment="1">
      <alignment vertical="center" wrapText="1"/>
    </xf>
    <xf numFmtId="0" fontId="2" fillId="0" borderId="0" xfId="0" applyFont="1"/>
    <xf numFmtId="0" fontId="12" fillId="0" borderId="0" xfId="0" applyFont="1" applyAlignment="1">
      <alignment horizontal="center" vertical="center"/>
    </xf>
    <xf numFmtId="0" fontId="14" fillId="0" borderId="4" xfId="0" applyFont="1" applyBorder="1" applyAlignment="1">
      <alignment horizontal="justify" vertical="center" wrapText="1"/>
    </xf>
    <xf numFmtId="0" fontId="14" fillId="0" borderId="4" xfId="0" applyFont="1" applyBorder="1" applyAlignment="1">
      <alignment vertical="center" wrapText="1"/>
    </xf>
    <xf numFmtId="9"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9" fontId="15" fillId="0" borderId="4" xfId="0" applyNumberFormat="1" applyFont="1" applyBorder="1" applyAlignment="1">
      <alignment horizontal="center" vertical="center" wrapText="1"/>
    </xf>
    <xf numFmtId="9" fontId="15" fillId="0" borderId="4" xfId="1" applyFont="1" applyBorder="1" applyAlignment="1">
      <alignment horizontal="center" vertical="center" wrapText="1"/>
    </xf>
    <xf numFmtId="10" fontId="16" fillId="0" borderId="0" xfId="0" applyNumberFormat="1" applyFont="1"/>
    <xf numFmtId="9" fontId="10" fillId="0" borderId="0" xfId="1" applyFont="1"/>
    <xf numFmtId="9" fontId="15" fillId="0" borderId="0" xfId="1" applyFont="1"/>
    <xf numFmtId="0" fontId="9" fillId="0" borderId="4" xfId="0" applyFont="1" applyBorder="1" applyAlignment="1">
      <alignment horizontal="center" vertical="center" wrapText="1"/>
    </xf>
    <xf numFmtId="0" fontId="10" fillId="0" borderId="4" xfId="0" applyFont="1" applyBorder="1" applyAlignment="1">
      <alignment horizontal="justify" vertical="center" wrapText="1"/>
    </xf>
    <xf numFmtId="9" fontId="10" fillId="0" borderId="4" xfId="0" applyNumberFormat="1" applyFont="1" applyBorder="1" applyAlignment="1">
      <alignment horizontal="center" vertical="center" wrapText="1"/>
    </xf>
    <xf numFmtId="0" fontId="15" fillId="0" borderId="4" xfId="0" applyFont="1" applyBorder="1" applyAlignment="1">
      <alignment horizontal="center" wrapText="1"/>
    </xf>
    <xf numFmtId="9" fontId="14" fillId="0" borderId="4" xfId="0" applyNumberFormat="1" applyFont="1" applyBorder="1" applyAlignment="1">
      <alignment horizontal="justify" vertical="center" wrapText="1"/>
    </xf>
    <xf numFmtId="0" fontId="17"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justify" vertical="center"/>
    </xf>
    <xf numFmtId="0" fontId="10" fillId="0" borderId="0" xfId="0" applyFont="1" applyAlignment="1">
      <alignment vertical="center" textRotation="90"/>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textRotation="90"/>
    </xf>
    <xf numFmtId="0" fontId="10" fillId="0" borderId="0" xfId="0" applyFont="1" applyAlignment="1">
      <alignment horizontal="justify" vertical="center" wrapText="1"/>
    </xf>
    <xf numFmtId="0" fontId="10" fillId="0" borderId="0" xfId="0" applyFont="1" applyAlignment="1">
      <alignment horizontal="center" vertical="center" textRotation="90" wrapText="1"/>
    </xf>
    <xf numFmtId="0" fontId="0" fillId="0" borderId="4" xfId="0" applyBorder="1" applyAlignment="1">
      <alignment horizontal="justify"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xf>
    <xf numFmtId="0" fontId="5" fillId="0" borderId="0" xfId="0" applyFont="1" applyBorder="1" applyAlignment="1">
      <alignment horizontal="center" vertical="center" wrapText="1"/>
    </xf>
    <xf numFmtId="0" fontId="18" fillId="0" borderId="4" xfId="0" applyFont="1" applyBorder="1" applyAlignment="1">
      <alignment horizontal="left" vertical="center" wrapText="1"/>
    </xf>
    <xf numFmtId="0" fontId="19"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20" fillId="0" borderId="11" xfId="0" applyFont="1" applyBorder="1" applyAlignment="1"/>
    <xf numFmtId="0" fontId="20" fillId="0" borderId="13" xfId="0" applyFont="1" applyBorder="1" applyAlignment="1"/>
    <xf numFmtId="0" fontId="20" fillId="0" borderId="12" xfId="0" applyFont="1" applyBorder="1" applyAlignment="1"/>
    <xf numFmtId="0" fontId="19" fillId="0" borderId="11" xfId="0" applyFont="1" applyBorder="1"/>
    <xf numFmtId="0" fontId="19" fillId="0" borderId="12" xfId="0" applyFont="1" applyBorder="1"/>
    <xf numFmtId="0" fontId="19" fillId="0" borderId="13" xfId="0" applyFont="1" applyBorder="1"/>
    <xf numFmtId="0" fontId="19" fillId="0" borderId="16" xfId="0" applyFont="1" applyBorder="1"/>
    <xf numFmtId="0" fontId="20" fillId="0" borderId="4" xfId="0" applyFont="1" applyBorder="1" applyAlignment="1">
      <alignment horizontal="center" vertical="center" wrapText="1"/>
    </xf>
    <xf numFmtId="0" fontId="20" fillId="0" borderId="10" xfId="0" applyFont="1" applyBorder="1" applyAlignment="1">
      <alignment horizontal="center" vertical="center"/>
    </xf>
    <xf numFmtId="0" fontId="20" fillId="0" borderId="4" xfId="0" applyFont="1" applyBorder="1" applyAlignment="1">
      <alignment horizontal="center" vertical="center" textRotation="90" wrapText="1"/>
    </xf>
    <xf numFmtId="0" fontId="20" fillId="0" borderId="4" xfId="0" applyFont="1" applyFill="1" applyBorder="1" applyAlignment="1">
      <alignment horizontal="center" vertical="center" textRotation="90" wrapText="1"/>
    </xf>
    <xf numFmtId="0" fontId="20" fillId="0" borderId="10" xfId="0" applyFont="1" applyFill="1" applyBorder="1" applyAlignment="1">
      <alignment vertical="center" textRotation="90" wrapText="1"/>
    </xf>
    <xf numFmtId="0" fontId="20" fillId="0" borderId="10" xfId="0" applyFont="1" applyBorder="1" applyAlignment="1">
      <alignment horizontal="center" vertical="center" textRotation="90" wrapText="1"/>
    </xf>
    <xf numFmtId="0" fontId="20" fillId="0" borderId="10" xfId="0" applyFont="1" applyBorder="1" applyAlignment="1">
      <alignment vertical="center" textRotation="90" wrapText="1"/>
    </xf>
    <xf numFmtId="0" fontId="19" fillId="0" borderId="10" xfId="0" applyFont="1" applyBorder="1" applyAlignment="1">
      <alignment vertical="center" textRotation="90" wrapText="1"/>
    </xf>
    <xf numFmtId="0" fontId="19" fillId="0" borderId="4" xfId="0" applyFont="1" applyBorder="1" applyAlignment="1">
      <alignment horizontal="center" vertical="center" textRotation="90" wrapText="1"/>
    </xf>
    <xf numFmtId="0" fontId="20" fillId="0" borderId="10" xfId="0" applyFont="1" applyBorder="1" applyAlignment="1">
      <alignment vertical="center" wrapText="1"/>
    </xf>
    <xf numFmtId="0" fontId="18" fillId="0" borderId="10" xfId="0" applyFont="1" applyBorder="1" applyAlignment="1">
      <alignment vertical="center" wrapText="1"/>
    </xf>
    <xf numFmtId="0" fontId="21" fillId="0" borderId="0" xfId="0" applyFont="1"/>
    <xf numFmtId="0" fontId="5" fillId="0" borderId="4" xfId="0" applyFont="1" applyBorder="1" applyAlignment="1">
      <alignment vertical="center" wrapText="1"/>
    </xf>
    <xf numFmtId="0" fontId="22" fillId="0" borderId="0" xfId="0" applyFont="1"/>
    <xf numFmtId="0" fontId="6" fillId="8" borderId="10" xfId="0" applyFont="1" applyFill="1" applyBorder="1" applyAlignment="1">
      <alignment horizontal="center" vertical="center" textRotation="90" wrapText="1"/>
    </xf>
    <xf numFmtId="0" fontId="4" fillId="8" borderId="10" xfId="0" applyFont="1" applyFill="1" applyBorder="1" applyAlignment="1">
      <alignment horizontal="center" vertical="center" wrapText="1"/>
    </xf>
    <xf numFmtId="0" fontId="4" fillId="8" borderId="10" xfId="0" applyFont="1" applyFill="1" applyBorder="1" applyAlignment="1">
      <alignment horizontal="center" vertical="center" textRotation="90" wrapText="1"/>
    </xf>
    <xf numFmtId="0" fontId="4" fillId="8" borderId="4" xfId="0" applyFont="1" applyFill="1" applyBorder="1" applyAlignment="1">
      <alignment horizontal="center" vertical="center" textRotation="90" wrapText="1"/>
    </xf>
    <xf numFmtId="0" fontId="4" fillId="8"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3" fillId="0" borderId="4" xfId="0" applyFont="1" applyBorder="1" applyAlignment="1">
      <alignment horizontal="center" vertical="center"/>
    </xf>
    <xf numFmtId="9" fontId="3" fillId="0" borderId="4" xfId="1" applyFont="1" applyBorder="1" applyAlignment="1">
      <alignment horizontal="center" vertical="center" wrapText="1"/>
    </xf>
    <xf numFmtId="0" fontId="4" fillId="0" borderId="4" xfId="0" applyFont="1" applyBorder="1" applyAlignment="1">
      <alignment horizontal="center"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center" wrapText="1"/>
    </xf>
    <xf numFmtId="9" fontId="3" fillId="0" borderId="4" xfId="0" applyNumberFormat="1" applyFont="1" applyBorder="1" applyAlignment="1">
      <alignment horizontal="center" vertical="top" wrapText="1"/>
    </xf>
    <xf numFmtId="9" fontId="3" fillId="0" borderId="4" xfId="1" applyFont="1" applyBorder="1" applyAlignment="1">
      <alignment horizontal="center" vertical="top" wrapText="1"/>
    </xf>
    <xf numFmtId="0" fontId="3" fillId="0" borderId="16" xfId="0" applyFont="1" applyBorder="1" applyAlignment="1">
      <alignment vertical="center" wrapText="1"/>
    </xf>
    <xf numFmtId="10" fontId="3" fillId="0" borderId="0" xfId="0" applyNumberFormat="1" applyFont="1"/>
    <xf numFmtId="9" fontId="3" fillId="0" borderId="0" xfId="1" applyFont="1"/>
    <xf numFmtId="9" fontId="3" fillId="0" borderId="0" xfId="0" applyNumberFormat="1" applyFont="1"/>
    <xf numFmtId="0" fontId="4" fillId="0" borderId="4" xfId="0" applyFont="1" applyBorder="1" applyAlignment="1">
      <alignment horizontal="center" vertical="center"/>
    </xf>
    <xf numFmtId="0" fontId="5" fillId="0" borderId="4" xfId="0" applyFont="1" applyFill="1" applyBorder="1" applyAlignment="1">
      <alignment vertical="center" wrapText="1"/>
    </xf>
    <xf numFmtId="9" fontId="5" fillId="0" borderId="4" xfId="0" applyNumberFormat="1" applyFont="1" applyBorder="1" applyAlignment="1">
      <alignment vertical="center"/>
    </xf>
    <xf numFmtId="0" fontId="5" fillId="0"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27" fillId="0" borderId="0" xfId="0" applyFont="1" applyAlignment="1">
      <alignment horizontal="center" vertical="center"/>
    </xf>
    <xf numFmtId="0" fontId="3" fillId="0" borderId="4" xfId="0" applyFont="1" applyBorder="1" applyAlignment="1">
      <alignment horizontal="justify" vertical="top" wrapText="1"/>
    </xf>
    <xf numFmtId="0" fontId="3" fillId="0" borderId="4" xfId="0" applyFont="1" applyBorder="1" applyAlignment="1">
      <alignment horizontal="center" vertical="top" wrapText="1"/>
    </xf>
    <xf numFmtId="0" fontId="10" fillId="0" borderId="0" xfId="0" applyFont="1"/>
    <xf numFmtId="0" fontId="3" fillId="0" borderId="4" xfId="0" applyFont="1" applyBorder="1" applyAlignment="1">
      <alignment vertical="top" wrapText="1"/>
    </xf>
    <xf numFmtId="0" fontId="3" fillId="0" borderId="4" xfId="0" applyFont="1" applyFill="1" applyBorder="1" applyAlignment="1">
      <alignment horizontal="justify" vertical="center" wrapText="1"/>
    </xf>
    <xf numFmtId="0" fontId="3" fillId="0" borderId="4" xfId="0" applyFont="1" applyFill="1" applyBorder="1" applyAlignment="1">
      <alignment horizontal="justify" vertical="top" wrapText="1"/>
    </xf>
    <xf numFmtId="0" fontId="11" fillId="0" borderId="0" xfId="0" applyFont="1" applyBorder="1" applyAlignment="1">
      <alignment vertical="center" textRotation="90"/>
    </xf>
    <xf numFmtId="0" fontId="3" fillId="0" borderId="0" xfId="0" applyFont="1" applyBorder="1" applyAlignment="1">
      <alignment horizontal="justify" vertical="center"/>
    </xf>
    <xf numFmtId="0" fontId="21" fillId="0" borderId="0" xfId="0" applyFont="1" applyAlignment="1">
      <alignment horizontal="center" vertical="center"/>
    </xf>
    <xf numFmtId="0" fontId="21" fillId="0" borderId="0" xfId="0" applyFont="1" applyAlignment="1">
      <alignment horizontal="justify" vertical="center"/>
    </xf>
    <xf numFmtId="0" fontId="21" fillId="0" borderId="0" xfId="0" applyFont="1" applyAlignment="1">
      <alignment horizontal="center" vertical="center" wrapText="1"/>
    </xf>
    <xf numFmtId="0" fontId="21" fillId="0" borderId="0" xfId="0" applyFont="1" applyAlignment="1">
      <alignment horizontal="center" vertical="center" textRotation="90"/>
    </xf>
    <xf numFmtId="0" fontId="21" fillId="0" borderId="0" xfId="0" applyFont="1" applyAlignment="1">
      <alignment horizontal="justify" vertical="center" wrapText="1"/>
    </xf>
    <xf numFmtId="0" fontId="21" fillId="0" borderId="0" xfId="0" applyFont="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10" fontId="3" fillId="0" borderId="4"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vertical="center"/>
    </xf>
    <xf numFmtId="0" fontId="28" fillId="0" borderId="0" xfId="0" applyFont="1" applyAlignment="1">
      <alignment horizontal="center" vertical="center" wrapText="1"/>
    </xf>
    <xf numFmtId="10" fontId="3" fillId="0" borderId="0" xfId="0" applyNumberFormat="1" applyFont="1" applyAlignment="1">
      <alignment vertical="center"/>
    </xf>
    <xf numFmtId="10" fontId="3" fillId="0" borderId="0" xfId="1" applyNumberFormat="1" applyFont="1" applyAlignment="1">
      <alignment horizontal="center" vertical="center"/>
    </xf>
    <xf numFmtId="0" fontId="21" fillId="0" borderId="4" xfId="0" applyFont="1" applyBorder="1" applyAlignment="1">
      <alignment horizontal="justify" vertical="center"/>
    </xf>
    <xf numFmtId="0" fontId="3" fillId="0" borderId="0" xfId="0" applyFont="1" applyBorder="1"/>
    <xf numFmtId="0" fontId="6" fillId="9" borderId="4" xfId="0" applyFont="1" applyFill="1" applyBorder="1" applyAlignment="1">
      <alignment horizontal="center" vertical="center" textRotation="90" wrapText="1"/>
    </xf>
    <xf numFmtId="0" fontId="4" fillId="9" borderId="4" xfId="0" applyFont="1" applyFill="1" applyBorder="1" applyAlignment="1">
      <alignment horizontal="center" vertical="center" wrapText="1"/>
    </xf>
    <xf numFmtId="0" fontId="4" fillId="9" borderId="4" xfId="0" applyFont="1" applyFill="1" applyBorder="1" applyAlignment="1">
      <alignment horizontal="center" vertical="center" textRotation="90" wrapText="1"/>
    </xf>
    <xf numFmtId="0" fontId="19" fillId="0" borderId="4" xfId="0" applyFont="1" applyBorder="1" applyAlignment="1">
      <alignment horizontal="justify" vertical="center" wrapText="1"/>
    </xf>
    <xf numFmtId="0" fontId="21" fillId="0" borderId="4" xfId="0" applyFont="1" applyBorder="1" applyAlignment="1">
      <alignment horizontal="center" vertical="center"/>
    </xf>
    <xf numFmtId="9" fontId="21" fillId="0" borderId="4" xfId="0" applyNumberFormat="1" applyFont="1" applyBorder="1" applyAlignment="1">
      <alignment horizontal="center" vertical="center"/>
    </xf>
    <xf numFmtId="0" fontId="21" fillId="0" borderId="4" xfId="0" applyFont="1" applyBorder="1" applyAlignment="1">
      <alignment vertical="center" textRotation="255"/>
    </xf>
    <xf numFmtId="0" fontId="22" fillId="0" borderId="4" xfId="0" applyFont="1" applyBorder="1" applyAlignment="1">
      <alignment horizontal="center" vertical="center"/>
    </xf>
    <xf numFmtId="0" fontId="21" fillId="0" borderId="4" xfId="0" applyFont="1" applyBorder="1" applyAlignment="1">
      <alignment horizontal="center" vertical="center" textRotation="255"/>
    </xf>
    <xf numFmtId="0" fontId="21" fillId="0" borderId="4" xfId="0" applyFont="1" applyBorder="1" applyAlignment="1">
      <alignment horizontal="center" vertical="center" wrapText="1"/>
    </xf>
    <xf numFmtId="9" fontId="19" fillId="0" borderId="4" xfId="0" applyNumberFormat="1" applyFont="1" applyBorder="1" applyAlignment="1">
      <alignment vertical="center"/>
    </xf>
    <xf numFmtId="0" fontId="19" fillId="0" borderId="4" xfId="0" applyFont="1" applyBorder="1" applyAlignment="1">
      <alignment vertical="center" wrapText="1"/>
    </xf>
    <xf numFmtId="0" fontId="19" fillId="0" borderId="4" xfId="0" applyFont="1" applyBorder="1" applyAlignment="1">
      <alignment vertical="center"/>
    </xf>
    <xf numFmtId="9" fontId="19" fillId="0" borderId="4" xfId="1" applyFont="1" applyBorder="1" applyAlignment="1">
      <alignment vertical="center"/>
    </xf>
    <xf numFmtId="0" fontId="19" fillId="10" borderId="4" xfId="0" applyFont="1" applyFill="1" applyBorder="1" applyAlignment="1">
      <alignment vertical="center" wrapText="1"/>
    </xf>
    <xf numFmtId="9" fontId="19" fillId="0" borderId="4" xfId="0" applyNumberFormat="1" applyFont="1" applyBorder="1" applyAlignment="1">
      <alignment horizontal="center" vertical="center"/>
    </xf>
    <xf numFmtId="0" fontId="19" fillId="0" borderId="17"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Border="1"/>
    <xf numFmtId="0" fontId="19" fillId="0" borderId="4" xfId="0" applyFont="1" applyBorder="1" applyAlignment="1">
      <alignment horizontal="center" vertical="center"/>
    </xf>
    <xf numFmtId="0" fontId="19" fillId="0" borderId="1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4" xfId="0" applyFont="1" applyBorder="1" applyAlignment="1">
      <alignment horizontal="left" vertical="center" wrapText="1"/>
    </xf>
    <xf numFmtId="0" fontId="19" fillId="0" borderId="4" xfId="0" applyFont="1" applyFill="1" applyBorder="1" applyAlignment="1">
      <alignment horizontal="left"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textRotation="90" wrapText="1"/>
    </xf>
    <xf numFmtId="0" fontId="6" fillId="0" borderId="0" xfId="0" applyFont="1" applyFill="1" applyBorder="1" applyAlignment="1">
      <alignment horizontal="center" vertical="center" textRotation="90" wrapText="1"/>
    </xf>
    <xf numFmtId="0" fontId="6" fillId="0" borderId="0" xfId="0" applyFont="1" applyFill="1" applyBorder="1" applyAlignment="1">
      <alignment vertical="center" textRotation="90" wrapText="1"/>
    </xf>
    <xf numFmtId="0" fontId="6" fillId="0" borderId="0" xfId="0" applyFont="1" applyBorder="1" applyAlignment="1">
      <alignment vertical="center" textRotation="90" wrapText="1"/>
    </xf>
    <xf numFmtId="0" fontId="5" fillId="0" borderId="0" xfId="0" applyFont="1" applyBorder="1" applyAlignment="1">
      <alignment vertical="center" textRotation="90" wrapText="1"/>
    </xf>
    <xf numFmtId="0" fontId="5" fillId="0" borderId="0" xfId="0" applyFont="1" applyBorder="1" applyAlignment="1">
      <alignment horizontal="center" vertical="center" textRotation="90" wrapText="1"/>
    </xf>
    <xf numFmtId="0" fontId="6" fillId="0" borderId="0" xfId="0" applyFont="1" applyBorder="1" applyAlignment="1">
      <alignment vertical="center" wrapText="1"/>
    </xf>
    <xf numFmtId="0" fontId="6" fillId="9" borderId="10" xfId="0" applyFont="1" applyFill="1" applyBorder="1" applyAlignment="1">
      <alignment horizontal="center" vertical="center" textRotation="90" wrapText="1"/>
    </xf>
    <xf numFmtId="0" fontId="4" fillId="9" borderId="10" xfId="0" applyFont="1" applyFill="1" applyBorder="1" applyAlignment="1">
      <alignment horizontal="center" vertical="center" wrapText="1"/>
    </xf>
    <xf numFmtId="0" fontId="4" fillId="9" borderId="10" xfId="0" applyFont="1" applyFill="1" applyBorder="1" applyAlignment="1">
      <alignment horizontal="center" vertical="center" textRotation="90" wrapText="1"/>
    </xf>
    <xf numFmtId="0" fontId="4" fillId="9" borderId="1" xfId="0" applyFont="1" applyFill="1" applyBorder="1" applyAlignment="1">
      <alignment horizontal="center" vertical="center" textRotation="90" wrapText="1"/>
    </xf>
    <xf numFmtId="9" fontId="6" fillId="0" borderId="4" xfId="1" applyFont="1" applyBorder="1" applyAlignment="1">
      <alignment horizontal="center" vertical="center" wrapText="1"/>
    </xf>
    <xf numFmtId="0" fontId="6" fillId="0" borderId="4" xfId="0" applyFont="1" applyBorder="1" applyAlignment="1">
      <alignment horizontal="center" vertical="center" textRotation="255" wrapText="1"/>
    </xf>
    <xf numFmtId="9" fontId="4" fillId="0" borderId="4" xfId="0" applyNumberFormat="1" applyFont="1" applyBorder="1" applyAlignment="1">
      <alignment horizontal="center" vertical="center" wrapText="1"/>
    </xf>
    <xf numFmtId="0" fontId="5" fillId="0" borderId="4" xfId="0" applyFont="1" applyBorder="1" applyAlignment="1">
      <alignment horizontal="center" vertical="center" textRotation="255" wrapText="1"/>
    </xf>
    <xf numFmtId="9" fontId="6" fillId="0" borderId="0" xfId="0" applyNumberFormat="1" applyFont="1" applyBorder="1" applyAlignment="1">
      <alignment vertical="center" textRotation="90" wrapText="1"/>
    </xf>
    <xf numFmtId="9" fontId="5" fillId="0" borderId="0" xfId="0" applyNumberFormat="1" applyFont="1" applyBorder="1" applyAlignment="1">
      <alignment vertical="center" textRotation="90" wrapText="1"/>
    </xf>
    <xf numFmtId="9" fontId="5" fillId="0" borderId="0" xfId="0" applyNumberFormat="1" applyFont="1" applyBorder="1" applyAlignment="1">
      <alignment horizontal="center" vertical="center" textRotation="90" wrapText="1"/>
    </xf>
    <xf numFmtId="0" fontId="5" fillId="0" borderId="4" xfId="0" applyFont="1" applyBorder="1" applyAlignment="1">
      <alignment vertical="center" textRotation="255" wrapText="1"/>
    </xf>
    <xf numFmtId="0" fontId="21" fillId="0" borderId="1" xfId="0" applyFont="1" applyBorder="1" applyAlignment="1"/>
    <xf numFmtId="0" fontId="21" fillId="0" borderId="3" xfId="0" applyFont="1" applyBorder="1" applyAlignment="1"/>
    <xf numFmtId="0" fontId="21" fillId="0" borderId="2" xfId="0" applyFont="1" applyBorder="1" applyAlignment="1"/>
    <xf numFmtId="0" fontId="21" fillId="0" borderId="5" xfId="0" applyFont="1" applyBorder="1" applyAlignment="1"/>
    <xf numFmtId="0" fontId="21" fillId="0" borderId="0" xfId="0" applyFont="1" applyBorder="1" applyAlignment="1"/>
    <xf numFmtId="0" fontId="21" fillId="0" borderId="6" xfId="0" applyFont="1" applyBorder="1" applyAlignment="1"/>
    <xf numFmtId="0" fontId="21" fillId="0" borderId="23" xfId="0" applyFont="1" applyBorder="1" applyAlignment="1"/>
    <xf numFmtId="0" fontId="21" fillId="0" borderId="24" xfId="0" applyFont="1" applyBorder="1" applyAlignment="1"/>
    <xf numFmtId="0" fontId="4" fillId="0" borderId="23" xfId="0" applyFont="1" applyBorder="1" applyAlignment="1">
      <alignment vertical="center" wrapText="1"/>
    </xf>
    <xf numFmtId="0" fontId="4" fillId="0" borderId="0" xfId="0" applyFont="1" applyBorder="1" applyAlignment="1">
      <alignment vertical="center" wrapText="1"/>
    </xf>
    <xf numFmtId="0" fontId="31" fillId="11" borderId="34" xfId="0" applyFont="1" applyFill="1" applyBorder="1" applyAlignment="1">
      <alignment horizontal="center" vertical="center" textRotation="90"/>
    </xf>
    <xf numFmtId="0" fontId="32" fillId="0" borderId="15" xfId="0" applyFont="1" applyBorder="1" applyAlignment="1">
      <alignment horizontal="justify" vertical="center" wrapText="1"/>
    </xf>
    <xf numFmtId="0" fontId="32" fillId="0" borderId="15" xfId="0" applyFont="1" applyBorder="1" applyAlignment="1">
      <alignment horizontal="center" vertical="center" textRotation="90"/>
    </xf>
    <xf numFmtId="0" fontId="32" fillId="14" borderId="15" xfId="0" applyFont="1" applyFill="1" applyBorder="1" applyAlignment="1">
      <alignment horizontal="center" vertical="center" textRotation="90" wrapText="1"/>
    </xf>
    <xf numFmtId="0" fontId="32" fillId="0" borderId="15" xfId="0" applyFont="1" applyBorder="1" applyAlignment="1">
      <alignment vertical="center" wrapText="1"/>
    </xf>
    <xf numFmtId="0" fontId="32" fillId="7" borderId="15" xfId="0" applyFont="1" applyFill="1" applyBorder="1" applyAlignment="1">
      <alignment horizontal="center" vertical="center" textRotation="90"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4" fillId="0" borderId="4" xfId="0" applyFont="1" applyBorder="1" applyAlignment="1">
      <alignment vertical="center" wrapText="1"/>
    </xf>
    <xf numFmtId="0" fontId="32" fillId="0" borderId="4" xfId="0" applyFont="1" applyBorder="1" applyAlignment="1">
      <alignment vertical="center" wrapText="1"/>
    </xf>
    <xf numFmtId="0" fontId="32" fillId="0" borderId="4" xfId="0" applyFont="1" applyBorder="1" applyAlignment="1">
      <alignment horizontal="center" vertical="center" textRotation="90"/>
    </xf>
    <xf numFmtId="0" fontId="32" fillId="14" borderId="4" xfId="0" applyFont="1" applyFill="1" applyBorder="1" applyAlignment="1">
      <alignment horizontal="center" vertical="center" textRotation="90" wrapText="1"/>
    </xf>
    <xf numFmtId="0" fontId="32" fillId="7" borderId="4" xfId="0" applyFont="1" applyFill="1" applyBorder="1" applyAlignment="1">
      <alignment horizontal="center" vertical="center" textRotation="90" wrapText="1"/>
    </xf>
    <xf numFmtId="0" fontId="32" fillId="0" borderId="36" xfId="0" applyFont="1" applyBorder="1" applyAlignment="1">
      <alignment horizontal="left" vertical="center" wrapText="1"/>
    </xf>
    <xf numFmtId="0" fontId="32" fillId="0" borderId="37" xfId="0" applyFont="1" applyBorder="1" applyAlignment="1">
      <alignment vertical="center" wrapText="1"/>
    </xf>
    <xf numFmtId="0" fontId="32" fillId="0" borderId="37" xfId="0" applyFont="1" applyBorder="1" applyAlignment="1">
      <alignment horizontal="center" vertical="center" wrapText="1"/>
    </xf>
    <xf numFmtId="0" fontId="32" fillId="0" borderId="37" xfId="0" applyFont="1" applyBorder="1" applyAlignment="1">
      <alignment horizontal="center" vertical="center" textRotation="90"/>
    </xf>
    <xf numFmtId="0" fontId="32" fillId="14" borderId="37" xfId="0" applyFont="1" applyFill="1" applyBorder="1" applyAlignment="1">
      <alignment horizontal="center" vertical="center" textRotation="90" wrapText="1"/>
    </xf>
    <xf numFmtId="0" fontId="32" fillId="7" borderId="37" xfId="0" applyFont="1" applyFill="1" applyBorder="1" applyAlignment="1">
      <alignment horizontal="center" vertical="center" textRotation="90" wrapText="1"/>
    </xf>
    <xf numFmtId="0" fontId="32" fillId="0" borderId="29" xfId="0" applyFont="1" applyBorder="1" applyAlignment="1">
      <alignment vertical="center" wrapText="1"/>
    </xf>
    <xf numFmtId="0" fontId="32" fillId="0" borderId="15" xfId="0" applyFont="1" applyBorder="1" applyAlignment="1">
      <alignment horizontal="center" vertical="center" wrapText="1"/>
    </xf>
    <xf numFmtId="0" fontId="34" fillId="0" borderId="15" xfId="0" applyFont="1" applyFill="1" applyBorder="1" applyAlignment="1">
      <alignment vertical="center" wrapText="1"/>
    </xf>
    <xf numFmtId="0" fontId="34" fillId="0" borderId="15" xfId="0" applyFont="1" applyBorder="1" applyAlignment="1">
      <alignment vertical="center" wrapText="1"/>
    </xf>
    <xf numFmtId="0" fontId="34" fillId="0" borderId="15" xfId="0" applyFont="1" applyBorder="1" applyAlignment="1">
      <alignment horizontal="center" vertical="center" textRotation="90"/>
    </xf>
    <xf numFmtId="0" fontId="34" fillId="6" borderId="15" xfId="0" applyFont="1" applyFill="1" applyBorder="1" applyAlignment="1">
      <alignment horizontal="center" vertical="center" textRotation="90" wrapText="1"/>
    </xf>
    <xf numFmtId="0" fontId="32" fillId="0" borderId="39" xfId="0" applyFont="1" applyBorder="1" applyAlignment="1">
      <alignment vertical="center" wrapTex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wrapText="1"/>
    </xf>
    <xf numFmtId="0" fontId="32" fillId="0" borderId="36" xfId="0" applyFont="1" applyBorder="1" applyAlignment="1">
      <alignment vertical="center" wrapText="1"/>
    </xf>
    <xf numFmtId="0" fontId="32" fillId="0" borderId="16" xfId="0" applyFont="1" applyBorder="1" applyAlignment="1">
      <alignment vertical="center" wrapText="1"/>
    </xf>
    <xf numFmtId="0" fontId="32" fillId="0" borderId="16" xfId="0" applyFont="1" applyBorder="1" applyAlignment="1">
      <alignment horizontal="center" vertical="center"/>
    </xf>
    <xf numFmtId="0" fontId="32" fillId="0" borderId="16" xfId="0" applyFont="1" applyBorder="1" applyAlignment="1">
      <alignment horizontal="center" vertical="center" textRotation="90"/>
    </xf>
    <xf numFmtId="0" fontId="32" fillId="7" borderId="16" xfId="0" applyFont="1" applyFill="1" applyBorder="1" applyAlignment="1">
      <alignment horizontal="center" vertical="center" textRotation="90" wrapText="1"/>
    </xf>
    <xf numFmtId="0" fontId="32" fillId="15" borderId="16" xfId="0" applyFont="1" applyFill="1" applyBorder="1" applyAlignment="1">
      <alignment horizontal="center" vertical="center" textRotation="90" wrapText="1"/>
    </xf>
    <xf numFmtId="0" fontId="34" fillId="0" borderId="16" xfId="0" applyFont="1" applyBorder="1" applyAlignment="1">
      <alignment vertical="center" wrapText="1"/>
    </xf>
    <xf numFmtId="0" fontId="34" fillId="0" borderId="16" xfId="0" applyFont="1" applyBorder="1" applyAlignment="1">
      <alignment horizontal="center" vertical="center" wrapText="1"/>
    </xf>
    <xf numFmtId="0" fontId="32" fillId="0" borderId="16"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25" xfId="0" applyFont="1" applyBorder="1" applyAlignment="1">
      <alignment vertical="center" wrapText="1"/>
    </xf>
    <xf numFmtId="0" fontId="32" fillId="0" borderId="22" xfId="0" applyFont="1" applyBorder="1" applyAlignment="1">
      <alignment vertical="center" wrapText="1"/>
    </xf>
    <xf numFmtId="0" fontId="32" fillId="0" borderId="22" xfId="0" applyFont="1" applyBorder="1" applyAlignment="1">
      <alignment horizontal="center" vertical="center"/>
    </xf>
    <xf numFmtId="0" fontId="32" fillId="0" borderId="22" xfId="0" applyFont="1" applyFill="1" applyBorder="1" applyAlignment="1">
      <alignment vertical="center" wrapText="1"/>
    </xf>
    <xf numFmtId="0" fontId="32" fillId="0" borderId="22" xfId="0" applyFont="1" applyBorder="1" applyAlignment="1">
      <alignment horizontal="center" vertical="center" textRotation="90"/>
    </xf>
    <xf numFmtId="0" fontId="32" fillId="14" borderId="22" xfId="0" applyFont="1" applyFill="1" applyBorder="1" applyAlignment="1">
      <alignment horizontal="center" vertical="center" textRotation="90" wrapText="1"/>
    </xf>
    <xf numFmtId="0" fontId="32" fillId="15" borderId="22" xfId="0" applyFont="1" applyFill="1" applyBorder="1" applyAlignment="1">
      <alignment horizontal="center" vertical="center" textRotation="90" wrapText="1"/>
    </xf>
    <xf numFmtId="0" fontId="34" fillId="0" borderId="22" xfId="0" applyFont="1" applyBorder="1" applyAlignment="1">
      <alignment vertical="center" wrapText="1"/>
    </xf>
    <xf numFmtId="0" fontId="32" fillId="0" borderId="22" xfId="0"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31"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horizontal="center" vertical="center"/>
    </xf>
    <xf numFmtId="0" fontId="32" fillId="0" borderId="10" xfId="0" applyFont="1" applyFill="1" applyBorder="1" applyAlignment="1">
      <alignment vertical="center" wrapText="1"/>
    </xf>
    <xf numFmtId="0" fontId="32" fillId="0" borderId="10" xfId="0" applyFont="1" applyBorder="1" applyAlignment="1">
      <alignment horizontal="center" vertical="center" textRotation="90"/>
    </xf>
    <xf numFmtId="0" fontId="32" fillId="14" borderId="10" xfId="0" applyFont="1" applyFill="1" applyBorder="1" applyAlignment="1">
      <alignment horizontal="center" vertical="center" textRotation="90" wrapText="1"/>
    </xf>
    <xf numFmtId="0" fontId="34" fillId="0" borderId="10" xfId="0" applyFont="1" applyBorder="1" applyAlignment="1">
      <alignment vertical="center" wrapText="1"/>
    </xf>
    <xf numFmtId="0" fontId="32" fillId="0" borderId="10" xfId="0" applyFont="1" applyFill="1" applyBorder="1" applyAlignment="1">
      <alignment horizontal="center" vertical="center" wrapText="1"/>
    </xf>
    <xf numFmtId="0" fontId="32" fillId="0" borderId="10" xfId="0" applyFont="1" applyBorder="1" applyAlignment="1">
      <alignment horizontal="left" vertical="center" wrapText="1"/>
    </xf>
    <xf numFmtId="0" fontId="32" fillId="0" borderId="41" xfId="0" applyFont="1" applyBorder="1" applyAlignment="1">
      <alignment vertical="center" wrapText="1"/>
    </xf>
    <xf numFmtId="0" fontId="32" fillId="0" borderId="22" xfId="0" applyFont="1" applyFill="1" applyBorder="1" applyAlignment="1">
      <alignment horizontal="left" vertical="center" wrapText="1"/>
    </xf>
    <xf numFmtId="0" fontId="32" fillId="0" borderId="22" xfId="0" applyFont="1" applyFill="1" applyBorder="1" applyAlignment="1">
      <alignment horizontal="center" vertical="center"/>
    </xf>
    <xf numFmtId="0" fontId="32" fillId="0" borderId="22" xfId="0" applyFont="1" applyFill="1" applyBorder="1" applyAlignment="1">
      <alignment horizontal="center" vertical="center" textRotation="90"/>
    </xf>
    <xf numFmtId="0" fontId="32" fillId="0" borderId="22" xfId="0" applyFont="1" applyFill="1" applyBorder="1" applyAlignment="1">
      <alignment horizontal="center" vertical="center" textRotation="90" wrapText="1"/>
    </xf>
    <xf numFmtId="0" fontId="34" fillId="0" borderId="22" xfId="0" applyFont="1" applyFill="1" applyBorder="1" applyAlignment="1">
      <alignment vertical="center" wrapText="1"/>
    </xf>
    <xf numFmtId="0" fontId="32" fillId="0" borderId="31" xfId="0" applyFont="1" applyFill="1" applyBorder="1" applyAlignment="1">
      <alignment vertical="center" wrapText="1"/>
    </xf>
    <xf numFmtId="0" fontId="21" fillId="0" borderId="0" xfId="0" applyFont="1" applyBorder="1"/>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9" xfId="0" applyFont="1" applyBorder="1" applyAlignment="1">
      <alignment vertical="center"/>
    </xf>
    <xf numFmtId="0" fontId="20" fillId="0" borderId="9" xfId="0" applyFont="1" applyFill="1" applyBorder="1" applyAlignment="1">
      <alignment horizontal="center"/>
    </xf>
    <xf numFmtId="0" fontId="20" fillId="0" borderId="9" xfId="0" applyFont="1" applyFill="1" applyBorder="1" applyAlignment="1">
      <alignment vertical="center" textRotation="90" wrapText="1"/>
    </xf>
    <xf numFmtId="0" fontId="20" fillId="0" borderId="9" xfId="0" applyFont="1" applyBorder="1" applyAlignment="1">
      <alignment vertical="center" textRotation="90" wrapText="1"/>
    </xf>
    <xf numFmtId="0" fontId="19" fillId="0" borderId="9" xfId="0" applyFont="1" applyBorder="1" applyAlignment="1">
      <alignment vertical="center" textRotation="90" wrapText="1"/>
    </xf>
    <xf numFmtId="0" fontId="19" fillId="0" borderId="9" xfId="0" applyFont="1" applyFill="1" applyBorder="1" applyAlignment="1">
      <alignment horizontal="center" vertical="center" textRotation="90" wrapText="1"/>
    </xf>
    <xf numFmtId="0" fontId="20" fillId="0" borderId="9" xfId="0" applyFont="1" applyBorder="1" applyAlignment="1">
      <alignment vertical="center" wrapText="1"/>
    </xf>
    <xf numFmtId="0" fontId="19" fillId="0" borderId="0" xfId="0" applyFont="1" applyFill="1" applyBorder="1"/>
    <xf numFmtId="0" fontId="20" fillId="0" borderId="6" xfId="0" applyFont="1" applyBorder="1" applyAlignment="1">
      <alignment horizontal="center" vertical="center" wrapText="1"/>
    </xf>
    <xf numFmtId="0" fontId="6" fillId="0" borderId="10"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2" fillId="0" borderId="0" xfId="0" applyFont="1" applyBorder="1"/>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6" xfId="0" applyFont="1" applyBorder="1" applyAlignment="1">
      <alignment vertical="center" textRotation="255" wrapText="1"/>
    </xf>
    <xf numFmtId="0" fontId="6" fillId="0" borderId="5" xfId="0" applyFont="1" applyFill="1" applyBorder="1" applyAlignment="1">
      <alignment horizontal="center" vertical="center" textRotation="90" wrapText="1"/>
    </xf>
    <xf numFmtId="0" fontId="5" fillId="0" borderId="0" xfId="0" applyFont="1" applyFill="1" applyBorder="1" applyAlignment="1">
      <alignment horizontal="center" vertical="center" textRotation="90"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0" xfId="0" applyFont="1" applyFill="1" applyBorder="1" applyAlignment="1">
      <alignment horizontal="center" vertical="top" wrapText="1"/>
    </xf>
    <xf numFmtId="0" fontId="3" fillId="0" borderId="4" xfId="0" applyFont="1" applyFill="1" applyBorder="1" applyAlignment="1">
      <alignment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vertical="center"/>
    </xf>
    <xf numFmtId="0" fontId="32" fillId="0" borderId="0" xfId="0" applyFont="1" applyFill="1" applyBorder="1" applyAlignment="1">
      <alignment horizontal="center" vertical="center" wrapText="1"/>
    </xf>
    <xf numFmtId="0" fontId="20" fillId="0" borderId="3" xfId="0" applyFont="1" applyBorder="1" applyAlignment="1">
      <alignment horizontal="center" vertical="center" textRotation="90" wrapText="1"/>
    </xf>
    <xf numFmtId="9" fontId="38" fillId="0" borderId="3" xfId="0" applyNumberFormat="1" applyFont="1" applyBorder="1" applyAlignment="1">
      <alignment horizontal="center" vertical="center" textRotation="90" wrapText="1"/>
    </xf>
    <xf numFmtId="0" fontId="20" fillId="0" borderId="3" xfId="0" applyFont="1" applyFill="1" applyBorder="1" applyAlignment="1">
      <alignment horizontal="center" vertical="center" textRotation="90" wrapText="1"/>
    </xf>
    <xf numFmtId="0" fontId="20" fillId="0" borderId="3" xfId="0" applyFont="1" applyFill="1" applyBorder="1" applyAlignment="1">
      <alignment vertical="center" textRotation="90" wrapText="1"/>
    </xf>
    <xf numFmtId="0" fontId="19" fillId="0" borderId="0" xfId="0" applyFont="1" applyBorder="1" applyAlignment="1">
      <alignment horizontal="center" vertical="center" textRotation="90" wrapText="1"/>
    </xf>
    <xf numFmtId="0" fontId="20" fillId="0" borderId="0" xfId="0" applyFont="1" applyBorder="1" applyAlignment="1">
      <alignment vertical="center" textRotation="90" wrapText="1"/>
    </xf>
    <xf numFmtId="0" fontId="20" fillId="0" borderId="0" xfId="0" applyFont="1" applyBorder="1" applyAlignment="1">
      <alignment horizontal="center" vertical="center" textRotation="90" wrapText="1"/>
    </xf>
    <xf numFmtId="0" fontId="19" fillId="0" borderId="0" xfId="0" applyFont="1" applyBorder="1" applyAlignment="1">
      <alignment vertical="center"/>
    </xf>
    <xf numFmtId="0" fontId="20" fillId="0" borderId="0" xfId="0" applyFont="1" applyFill="1" applyBorder="1" applyAlignment="1">
      <alignment horizontal="center" vertical="center" textRotation="90" wrapText="1"/>
    </xf>
    <xf numFmtId="0" fontId="20" fillId="0" borderId="0" xfId="0" applyFont="1" applyFill="1" applyBorder="1" applyAlignment="1">
      <alignment vertical="center" textRotation="90" wrapText="1"/>
    </xf>
    <xf numFmtId="9" fontId="38" fillId="0" borderId="0" xfId="0" applyNumberFormat="1" applyFont="1" applyBorder="1" applyAlignment="1">
      <alignment horizontal="center" vertical="center" textRotation="90" wrapText="1"/>
    </xf>
    <xf numFmtId="0" fontId="10" fillId="0" borderId="9" xfId="0" applyFont="1" applyBorder="1" applyAlignment="1">
      <alignment horizontal="center" vertical="center"/>
    </xf>
    <xf numFmtId="0" fontId="3" fillId="0" borderId="9" xfId="0" applyFont="1" applyBorder="1" applyAlignment="1">
      <alignment horizontal="center" vertical="center"/>
    </xf>
    <xf numFmtId="0" fontId="5" fillId="0" borderId="11" xfId="0" applyFont="1" applyBorder="1" applyAlignment="1">
      <alignment vertical="center"/>
    </xf>
    <xf numFmtId="0" fontId="5" fillId="0" borderId="13" xfId="0" applyFont="1" applyBorder="1" applyAlignment="1">
      <alignment vertical="center"/>
    </xf>
    <xf numFmtId="0" fontId="3" fillId="0" borderId="8" xfId="0" applyFont="1" applyBorder="1" applyAlignment="1">
      <alignment horizontal="center" vertical="center"/>
    </xf>
    <xf numFmtId="0" fontId="5" fillId="0" borderId="13" xfId="0" applyFont="1" applyBorder="1" applyAlignment="1">
      <alignment vertical="center" wrapText="1"/>
    </xf>
    <xf numFmtId="0" fontId="6" fillId="2" borderId="4" xfId="0" applyFont="1" applyFill="1" applyBorder="1" applyAlignment="1">
      <alignment horizontal="center" vertical="center" textRotation="90" wrapText="1"/>
    </xf>
    <xf numFmtId="0" fontId="4" fillId="2" borderId="11" xfId="0" applyFont="1" applyFill="1" applyBorder="1" applyAlignment="1">
      <alignment horizontal="center" vertical="center" textRotation="90" wrapText="1"/>
    </xf>
    <xf numFmtId="9" fontId="3" fillId="0" borderId="16" xfId="0" applyNumberFormat="1" applyFont="1" applyBorder="1" applyAlignment="1">
      <alignment horizontal="center" vertical="center" wrapText="1"/>
    </xf>
    <xf numFmtId="9" fontId="3" fillId="0" borderId="16" xfId="1" applyFont="1" applyBorder="1" applyAlignment="1">
      <alignment horizontal="center" vertical="top" wrapText="1"/>
    </xf>
    <xf numFmtId="0" fontId="3" fillId="0" borderId="0" xfId="0" applyFont="1" applyAlignment="1">
      <alignment horizontal="center" vertical="top" wrapText="1"/>
    </xf>
    <xf numFmtId="9" fontId="3" fillId="0" borderId="16" xfId="1" applyFont="1" applyBorder="1" applyAlignment="1">
      <alignment horizontal="center" vertical="center" wrapText="1"/>
    </xf>
    <xf numFmtId="0" fontId="9" fillId="0" borderId="4" xfId="0" applyFont="1" applyBorder="1" applyAlignment="1">
      <alignment vertical="center" wrapText="1"/>
    </xf>
    <xf numFmtId="9" fontId="3" fillId="0" borderId="16" xfId="0" applyNumberFormat="1" applyFont="1" applyBorder="1" applyAlignment="1">
      <alignment horizontal="center" vertical="top" wrapText="1"/>
    </xf>
    <xf numFmtId="10" fontId="3" fillId="0" borderId="16" xfId="0" applyNumberFormat="1" applyFont="1" applyBorder="1" applyAlignment="1">
      <alignment horizontal="center" vertical="center" wrapText="1"/>
    </xf>
    <xf numFmtId="10" fontId="3" fillId="0" borderId="4" xfId="0" applyNumberFormat="1" applyFont="1" applyBorder="1" applyAlignment="1">
      <alignment horizontal="center" vertical="top" wrapText="1"/>
    </xf>
    <xf numFmtId="49" fontId="3" fillId="0" borderId="4" xfId="0" applyNumberFormat="1" applyFont="1" applyBorder="1" applyAlignment="1">
      <alignment horizontal="justify" vertical="center" wrapText="1"/>
    </xf>
    <xf numFmtId="0" fontId="3" fillId="0" borderId="0" xfId="0" applyFont="1" applyFill="1" applyAlignment="1">
      <alignment horizontal="center" vertical="center"/>
    </xf>
    <xf numFmtId="0" fontId="3" fillId="0" borderId="0" xfId="0" applyFont="1" applyAlignment="1">
      <alignment vertical="center"/>
    </xf>
    <xf numFmtId="0" fontId="0" fillId="0" borderId="0" xfId="0" applyBorder="1" applyAlignment="1">
      <alignment horizontal="justify" vertical="center"/>
    </xf>
    <xf numFmtId="0" fontId="6" fillId="0" borderId="4" xfId="0" applyFont="1" applyFill="1" applyBorder="1" applyAlignment="1">
      <alignment horizontal="center" vertical="center"/>
    </xf>
    <xf numFmtId="49" fontId="5" fillId="0" borderId="4" xfId="0" applyNumberFormat="1" applyFont="1" applyBorder="1" applyAlignment="1">
      <alignment horizontal="left" vertical="center"/>
    </xf>
    <xf numFmtId="0" fontId="5" fillId="0" borderId="5" xfId="0" applyFont="1" applyBorder="1" applyAlignment="1">
      <alignment vertical="center"/>
    </xf>
    <xf numFmtId="9" fontId="5" fillId="0" borderId="0" xfId="0" applyNumberFormat="1"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vertical="center" wrapText="1"/>
    </xf>
    <xf numFmtId="0" fontId="23" fillId="0" borderId="0" xfId="0" applyFont="1" applyFill="1" applyBorder="1" applyAlignment="1">
      <alignment vertical="center" wrapText="1"/>
    </xf>
    <xf numFmtId="164" fontId="5" fillId="0" borderId="0" xfId="0" applyNumberFormat="1" applyFont="1" applyFill="1" applyBorder="1" applyAlignment="1">
      <alignment vertical="center"/>
    </xf>
    <xf numFmtId="0" fontId="5" fillId="0" borderId="5" xfId="0" applyFont="1" applyBorder="1" applyAlignment="1"/>
    <xf numFmtId="0" fontId="5" fillId="0" borderId="0" xfId="0" applyFont="1" applyBorder="1" applyAlignment="1"/>
    <xf numFmtId="0" fontId="5" fillId="0" borderId="0" xfId="0" applyFont="1" applyFill="1" applyBorder="1" applyAlignment="1">
      <alignment vertical="center"/>
    </xf>
    <xf numFmtId="0" fontId="6" fillId="2" borderId="4" xfId="0" applyFont="1" applyFill="1" applyBorder="1" applyAlignment="1">
      <alignment horizontal="justify" vertical="center" textRotation="90" wrapText="1"/>
    </xf>
    <xf numFmtId="0" fontId="4" fillId="2" borderId="4" xfId="0" applyFont="1" applyFill="1" applyBorder="1" applyAlignment="1">
      <alignment horizontal="justify" vertical="center" textRotation="90" wrapText="1"/>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0" fontId="10" fillId="0" borderId="4" xfId="0" applyFont="1" applyBorder="1" applyAlignment="1">
      <alignment horizontal="center" vertical="center" wrapText="1"/>
    </xf>
    <xf numFmtId="0" fontId="15" fillId="0" borderId="4" xfId="0" applyFont="1" applyBorder="1" applyAlignment="1">
      <alignment horizontal="justify" vertical="center" wrapText="1"/>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0" fontId="0" fillId="0" borderId="9" xfId="0" applyBorder="1" applyAlignment="1">
      <alignment horizontal="center" vertical="center"/>
    </xf>
    <xf numFmtId="0" fontId="41" fillId="0" borderId="4" xfId="0" applyFont="1" applyBorder="1" applyAlignment="1">
      <alignment horizontal="justify" vertical="center" wrapText="1"/>
    </xf>
    <xf numFmtId="0" fontId="39" fillId="2" borderId="10" xfId="0" applyFont="1" applyFill="1" applyBorder="1" applyAlignment="1">
      <alignment horizontal="center" vertical="center" wrapText="1"/>
    </xf>
    <xf numFmtId="0" fontId="42" fillId="0" borderId="4" xfId="0" applyFont="1" applyFill="1" applyBorder="1" applyAlignment="1">
      <alignment horizontal="justify" vertical="center" wrapText="1"/>
    </xf>
    <xf numFmtId="0" fontId="43" fillId="0" borderId="0" xfId="0" applyFont="1"/>
    <xf numFmtId="0" fontId="42" fillId="0" borderId="4" xfId="0" applyFont="1" applyBorder="1" applyAlignment="1">
      <alignment horizontal="justify" vertical="center" wrapText="1"/>
    </xf>
    <xf numFmtId="49" fontId="42" fillId="0" borderId="4" xfId="0" applyNumberFormat="1" applyFont="1" applyBorder="1" applyAlignment="1">
      <alignment horizontal="justify" vertical="center" wrapText="1"/>
    </xf>
    <xf numFmtId="0" fontId="40" fillId="0" borderId="4" xfId="0" applyFont="1" applyBorder="1" applyAlignment="1">
      <alignment horizontal="center" vertical="center" wrapText="1"/>
    </xf>
    <xf numFmtId="0" fontId="41" fillId="0" borderId="4" xfId="0" applyFont="1" applyBorder="1" applyAlignment="1">
      <alignment horizontal="justify" vertical="top" wrapText="1"/>
    </xf>
    <xf numFmtId="0" fontId="41" fillId="0" borderId="4" xfId="0" applyFont="1" applyBorder="1" applyAlignment="1">
      <alignment vertical="top" wrapText="1"/>
    </xf>
    <xf numFmtId="0" fontId="41" fillId="0" borderId="4" xfId="0" applyFont="1" applyFill="1" applyBorder="1" applyAlignment="1">
      <alignment horizontal="justify" vertical="center" wrapText="1"/>
    </xf>
    <xf numFmtId="0" fontId="40" fillId="0" borderId="16" xfId="0" applyFont="1" applyBorder="1" applyAlignment="1">
      <alignment horizontal="center" vertical="center" wrapText="1"/>
    </xf>
    <xf numFmtId="0" fontId="41" fillId="0" borderId="4" xfId="0" applyFont="1" applyBorder="1" applyAlignment="1">
      <alignment vertical="center" wrapText="1"/>
    </xf>
    <xf numFmtId="0" fontId="40" fillId="0" borderId="4" xfId="0" applyFont="1" applyBorder="1" applyAlignment="1">
      <alignment horizontal="center" vertical="center"/>
    </xf>
    <xf numFmtId="0" fontId="45" fillId="0" borderId="4" xfId="0" applyFont="1" applyBorder="1" applyAlignment="1">
      <alignment horizontal="center" vertical="center" wrapText="1"/>
    </xf>
    <xf numFmtId="0" fontId="45" fillId="0" borderId="4" xfId="0" applyFont="1" applyFill="1" applyBorder="1" applyAlignment="1">
      <alignment horizontal="center" vertical="center" wrapText="1"/>
    </xf>
    <xf numFmtId="0" fontId="42" fillId="0" borderId="10" xfId="0" applyFont="1" applyFill="1" applyBorder="1" applyAlignment="1">
      <alignment horizontal="justify" vertical="center" wrapText="1"/>
    </xf>
    <xf numFmtId="0" fontId="42" fillId="0" borderId="10" xfId="0" applyFont="1" applyBorder="1" applyAlignment="1">
      <alignment horizontal="justify" vertical="center" wrapText="1"/>
    </xf>
    <xf numFmtId="0" fontId="46" fillId="0" borderId="4" xfId="0" applyFont="1" applyBorder="1" applyAlignment="1">
      <alignment horizontal="justify" vertical="center" wrapText="1"/>
    </xf>
    <xf numFmtId="0" fontId="45" fillId="0" borderId="4" xfId="0"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4" fillId="2" borderId="10" xfId="0" applyFont="1" applyFill="1" applyBorder="1" applyAlignment="1">
      <alignment horizontal="center" vertical="center" textRotation="90" wrapText="1"/>
    </xf>
    <xf numFmtId="0" fontId="4" fillId="2" borderId="14" xfId="0" applyFont="1" applyFill="1" applyBorder="1" applyAlignment="1">
      <alignment horizontal="center" vertical="center" textRotation="90"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10" xfId="0" applyFont="1" applyFill="1" applyBorder="1" applyAlignment="1">
      <alignment vertical="center" textRotation="90" wrapText="1"/>
    </xf>
    <xf numFmtId="0" fontId="4" fillId="2" borderId="14" xfId="0" applyFont="1" applyFill="1" applyBorder="1" applyAlignment="1">
      <alignment vertical="center" textRotation="90" wrapText="1"/>
    </xf>
    <xf numFmtId="0" fontId="3" fillId="2" borderId="10" xfId="0" applyFont="1" applyFill="1" applyBorder="1" applyAlignment="1">
      <alignment horizontal="center" vertical="center" textRotation="90" wrapText="1"/>
    </xf>
    <xf numFmtId="0" fontId="3" fillId="2" borderId="14" xfId="0" applyFont="1" applyFill="1" applyBorder="1" applyAlignment="1">
      <alignment horizontal="center" vertical="center" textRotation="90"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4" fillId="0" borderId="4" xfId="0" applyFont="1" applyBorder="1" applyAlignment="1">
      <alignment horizontal="justify" vertical="center" wrapText="1"/>
    </xf>
    <xf numFmtId="0" fontId="6" fillId="2" borderId="10" xfId="0" applyFont="1" applyFill="1" applyBorder="1" applyAlignment="1">
      <alignment horizontal="center" vertical="center" textRotation="90" wrapText="1"/>
    </xf>
    <xf numFmtId="0" fontId="6" fillId="2" borderId="14" xfId="0" applyFont="1" applyFill="1" applyBorder="1" applyAlignment="1">
      <alignment horizontal="center" vertical="center" textRotation="90" wrapText="1"/>
    </xf>
    <xf numFmtId="0" fontId="3" fillId="0" borderId="0" xfId="0" applyFont="1" applyBorder="1" applyAlignment="1">
      <alignment horizontal="center" vertical="center"/>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0" xfId="0" applyFont="1" applyFill="1" applyBorder="1" applyAlignment="1">
      <alignment vertical="center" textRotation="90" wrapText="1"/>
    </xf>
    <xf numFmtId="0" fontId="4" fillId="8" borderId="16" xfId="0" applyFont="1" applyFill="1" applyBorder="1" applyAlignment="1">
      <alignment vertical="center" textRotation="90" wrapText="1"/>
    </xf>
    <xf numFmtId="0" fontId="4" fillId="8" borderId="1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5" fillId="0" borderId="4" xfId="0" applyFont="1" applyFill="1" applyBorder="1" applyAlignment="1">
      <alignment horizontal="center" vertical="center" textRotation="180" wrapText="1"/>
    </xf>
    <xf numFmtId="0" fontId="5" fillId="0" borderId="4" xfId="0" applyFont="1" applyFill="1" applyBorder="1" applyAlignment="1">
      <alignment vertical="center" wrapText="1"/>
    </xf>
    <xf numFmtId="0" fontId="5" fillId="0" borderId="4" xfId="0" applyFont="1" applyFill="1" applyBorder="1" applyAlignment="1">
      <alignment horizontal="justify" vertical="center" wrapText="1"/>
    </xf>
    <xf numFmtId="0" fontId="4" fillId="8" borderId="10" xfId="0" applyFont="1" applyFill="1" applyBorder="1" applyAlignment="1">
      <alignment horizontal="center" vertical="center" textRotation="90" wrapText="1"/>
    </xf>
    <xf numFmtId="0" fontId="4" fillId="8" borderId="14" xfId="0" applyFont="1" applyFill="1" applyBorder="1" applyAlignment="1">
      <alignment horizontal="center" vertical="center" textRotation="90" wrapText="1"/>
    </xf>
    <xf numFmtId="0" fontId="6" fillId="8" borderId="10" xfId="0" applyFont="1" applyFill="1" applyBorder="1" applyAlignment="1">
      <alignment horizontal="center" vertical="center" textRotation="90" wrapText="1"/>
    </xf>
    <xf numFmtId="0" fontId="6" fillId="8" borderId="14" xfId="0" applyFont="1" applyFill="1" applyBorder="1" applyAlignment="1">
      <alignment horizontal="center" vertical="center" textRotation="90" wrapText="1"/>
    </xf>
    <xf numFmtId="0" fontId="20" fillId="7" borderId="4" xfId="0" applyFont="1" applyFill="1" applyBorder="1" applyAlignment="1">
      <alignment horizontal="center"/>
    </xf>
    <xf numFmtId="0" fontId="20" fillId="0" borderId="4" xfId="0" applyFont="1" applyBorder="1" applyAlignment="1">
      <alignment horizontal="center" vertical="center" wrapText="1"/>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9" fillId="0" borderId="0" xfId="0" applyFont="1" applyAlignment="1">
      <alignment horizontal="center"/>
    </xf>
    <xf numFmtId="0" fontId="20" fillId="3"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20" fillId="5" borderId="11"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20" fillId="6" borderId="4" xfId="0" applyFont="1" applyFill="1" applyBorder="1" applyAlignment="1">
      <alignment horizontal="center"/>
    </xf>
    <xf numFmtId="0" fontId="13" fillId="0" borderId="4" xfId="0" applyFont="1" applyBorder="1" applyAlignment="1">
      <alignment horizontal="justify" vertical="center"/>
    </xf>
    <xf numFmtId="0" fontId="14" fillId="0" borderId="10"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6" xfId="0" applyFont="1" applyBorder="1" applyAlignment="1">
      <alignment horizontal="justify"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0" xfId="0" applyFont="1" applyAlignment="1">
      <alignment horizontal="center" vertical="center" wrapText="1"/>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3" fillId="0" borderId="10"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4" fillId="2" borderId="16" xfId="0" applyFont="1" applyFill="1" applyBorder="1" applyAlignment="1">
      <alignment horizontal="center" vertical="center" textRotation="90" wrapText="1"/>
    </xf>
    <xf numFmtId="0" fontId="6"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6" xfId="0" applyFont="1" applyFill="1" applyBorder="1" applyAlignment="1">
      <alignment horizontal="center" vertical="center" textRotation="90" wrapText="1"/>
    </xf>
    <xf numFmtId="0" fontId="19" fillId="0" borderId="18" xfId="0" applyFont="1" applyFill="1" applyBorder="1" applyAlignment="1">
      <alignment horizontal="left" vertical="center" wrapText="1"/>
    </xf>
    <xf numFmtId="0" fontId="19" fillId="0" borderId="21"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4" xfId="0" applyFont="1" applyBorder="1" applyAlignment="1">
      <alignment horizontal="left" vertical="center" wrapText="1"/>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0" fontId="19" fillId="0" borderId="4" xfId="0" applyFont="1" applyBorder="1" applyAlignment="1">
      <alignment horizontal="center" vertical="center" wrapText="1"/>
    </xf>
    <xf numFmtId="0" fontId="19" fillId="0" borderId="4" xfId="0" applyFont="1" applyFill="1" applyBorder="1" applyAlignment="1">
      <alignment horizontal="left" vertical="center" wrapText="1"/>
    </xf>
    <xf numFmtId="0" fontId="19" fillId="0" borderId="4" xfId="0" applyFont="1" applyBorder="1" applyAlignment="1">
      <alignment vertical="center" wrapText="1"/>
    </xf>
    <xf numFmtId="0" fontId="19" fillId="0" borderId="4" xfId="0" applyFont="1" applyBorder="1" applyAlignment="1">
      <alignment vertical="center"/>
    </xf>
    <xf numFmtId="0" fontId="21" fillId="0" borderId="4" xfId="0" applyFont="1" applyBorder="1" applyAlignment="1">
      <alignment horizontal="center" vertical="center"/>
    </xf>
    <xf numFmtId="9" fontId="21" fillId="0" borderId="4" xfId="0" applyNumberFormat="1" applyFont="1" applyBorder="1" applyAlignment="1">
      <alignment horizontal="center" vertical="center" textRotation="255"/>
    </xf>
    <xf numFmtId="0" fontId="21" fillId="0" borderId="4" xfId="0" applyFont="1" applyBorder="1" applyAlignment="1">
      <alignment horizontal="center" vertical="center" textRotation="255"/>
    </xf>
    <xf numFmtId="0" fontId="19" fillId="0" borderId="19" xfId="0" applyFont="1" applyFill="1" applyBorder="1" applyAlignment="1">
      <alignment horizontal="justify" vertical="center" wrapText="1"/>
    </xf>
    <xf numFmtId="0" fontId="19" fillId="0" borderId="20" xfId="0" applyFont="1" applyFill="1" applyBorder="1" applyAlignment="1">
      <alignment horizontal="justify" vertical="center" wrapText="1"/>
    </xf>
    <xf numFmtId="9" fontId="21" fillId="0" borderId="4" xfId="0" applyNumberFormat="1" applyFont="1" applyBorder="1" applyAlignment="1">
      <alignment horizontal="center" vertical="center"/>
    </xf>
    <xf numFmtId="0" fontId="21" fillId="0" borderId="1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4" xfId="0" applyFont="1" applyBorder="1" applyAlignment="1">
      <alignment horizontal="center" vertical="center" textRotation="255" wrapText="1"/>
    </xf>
    <xf numFmtId="0" fontId="11" fillId="9" borderId="4"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6" xfId="0" applyFont="1" applyBorder="1" applyAlignment="1">
      <alignment horizontal="justify" vertical="center" wrapText="1"/>
    </xf>
    <xf numFmtId="0" fontId="21" fillId="0" borderId="4" xfId="0" applyFont="1" applyBorder="1" applyAlignment="1">
      <alignment horizontal="justify" vertical="center"/>
    </xf>
    <xf numFmtId="0" fontId="22" fillId="0" borderId="4" xfId="0" applyFont="1" applyBorder="1" applyAlignment="1">
      <alignment horizontal="center" vertical="center"/>
    </xf>
    <xf numFmtId="0" fontId="4" fillId="9" borderId="4" xfId="0" applyFont="1" applyFill="1" applyBorder="1" applyAlignment="1">
      <alignment horizontal="center" vertical="center" textRotation="90" wrapText="1"/>
    </xf>
    <xf numFmtId="0" fontId="4" fillId="9" borderId="4" xfId="0" applyFont="1" applyFill="1" applyBorder="1" applyAlignment="1">
      <alignment horizontal="center" vertical="center" wrapText="1"/>
    </xf>
    <xf numFmtId="0" fontId="3" fillId="9" borderId="4" xfId="0" applyFont="1" applyFill="1" applyBorder="1" applyAlignment="1">
      <alignment horizontal="center" vertical="center" textRotation="90" wrapText="1"/>
    </xf>
    <xf numFmtId="0" fontId="6" fillId="9" borderId="10" xfId="0" applyFont="1" applyFill="1" applyBorder="1" applyAlignment="1">
      <alignment horizontal="center" vertical="center" textRotation="90" wrapText="1"/>
    </xf>
    <xf numFmtId="0" fontId="6" fillId="9" borderId="16" xfId="0" applyFont="1" applyFill="1" applyBorder="1" applyAlignment="1">
      <alignment horizontal="center" vertical="center" textRotation="90" wrapText="1"/>
    </xf>
    <xf numFmtId="0" fontId="4" fillId="9" borderId="10" xfId="0" applyFont="1" applyFill="1" applyBorder="1" applyAlignment="1">
      <alignment horizontal="center" vertical="center" textRotation="90" wrapText="1"/>
    </xf>
    <xf numFmtId="0" fontId="4" fillId="9" borderId="16" xfId="0" applyFont="1" applyFill="1" applyBorder="1" applyAlignment="1">
      <alignment horizontal="center" vertical="center" textRotation="90" wrapText="1"/>
    </xf>
    <xf numFmtId="0" fontId="4" fillId="9" borderId="10"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4" xfId="0" applyFont="1" applyBorder="1" applyAlignment="1">
      <alignment horizontal="center" vertical="center" textRotation="255" wrapText="1"/>
    </xf>
    <xf numFmtId="0" fontId="5" fillId="0" borderId="4"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6" xfId="0" applyFont="1" applyBorder="1" applyAlignment="1">
      <alignment horizontal="justify" vertical="center" wrapText="1"/>
    </xf>
    <xf numFmtId="0" fontId="4" fillId="9" borderId="14" xfId="0" applyFont="1" applyFill="1" applyBorder="1" applyAlignment="1">
      <alignment horizontal="center" vertical="center" textRotation="90" wrapText="1"/>
    </xf>
    <xf numFmtId="0" fontId="4" fillId="9" borderId="14"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35" fillId="3" borderId="1"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6" fillId="4" borderId="1"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2"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9" xfId="0" applyFont="1" applyFill="1" applyBorder="1" applyAlignment="1">
      <alignment horizontal="center" vertical="center"/>
    </xf>
    <xf numFmtId="0" fontId="36" fillId="4" borderId="8" xfId="0" applyFont="1" applyFill="1" applyBorder="1" applyAlignment="1">
      <alignment horizontal="center" vertical="center"/>
    </xf>
    <xf numFmtId="0" fontId="37" fillId="5" borderId="11" xfId="0" applyFont="1" applyFill="1" applyBorder="1" applyAlignment="1">
      <alignment horizontal="center" vertical="center"/>
    </xf>
    <xf numFmtId="0" fontId="37" fillId="5" borderId="12" xfId="0" applyFont="1" applyFill="1" applyBorder="1" applyAlignment="1">
      <alignment horizontal="center" vertical="center"/>
    </xf>
    <xf numFmtId="0" fontId="37" fillId="5" borderId="13"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7" fillId="6" borderId="4" xfId="0" applyFont="1" applyFill="1" applyBorder="1" applyAlignment="1">
      <alignment horizontal="center" vertical="center"/>
    </xf>
    <xf numFmtId="0" fontId="31" fillId="5" borderId="26" xfId="0" applyFont="1" applyFill="1" applyBorder="1" applyAlignment="1">
      <alignment horizontal="center" vertical="center"/>
    </xf>
    <xf numFmtId="0" fontId="31" fillId="5" borderId="32" xfId="0" applyFont="1" applyFill="1" applyBorder="1" applyAlignment="1">
      <alignment horizontal="center" vertical="center"/>
    </xf>
    <xf numFmtId="0" fontId="31" fillId="0" borderId="6" xfId="0" applyFont="1" applyBorder="1" applyAlignment="1">
      <alignment horizontal="center" vertical="center" textRotation="90"/>
    </xf>
    <xf numFmtId="0" fontId="32" fillId="0" borderId="35"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37" xfId="0" applyFont="1" applyBorder="1" applyAlignment="1">
      <alignment horizontal="center" vertical="center" wrapText="1"/>
    </xf>
    <xf numFmtId="0" fontId="31" fillId="0" borderId="0" xfId="0" applyFont="1" applyBorder="1" applyAlignment="1">
      <alignment horizontal="center" vertical="center" textRotation="90"/>
    </xf>
    <xf numFmtId="0" fontId="32" fillId="0" borderId="3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 xfId="0" applyFont="1" applyBorder="1" applyAlignment="1">
      <alignment horizontal="left" vertical="center" wrapText="1"/>
    </xf>
    <xf numFmtId="0" fontId="32" fillId="0" borderId="37" xfId="0" applyFont="1" applyBorder="1" applyAlignment="1">
      <alignment horizontal="left" vertical="center" wrapText="1"/>
    </xf>
    <xf numFmtId="0" fontId="32" fillId="0" borderId="16" xfId="0" applyFont="1" applyBorder="1" applyAlignment="1">
      <alignment horizontal="center" vertical="center" wrapText="1"/>
    </xf>
    <xf numFmtId="0" fontId="32" fillId="0" borderId="22" xfId="0" applyFont="1" applyBorder="1" applyAlignment="1">
      <alignment horizontal="center" vertical="center" wrapText="1"/>
    </xf>
    <xf numFmtId="0" fontId="31" fillId="11" borderId="28"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1" fillId="11" borderId="26" xfId="0" applyFont="1" applyFill="1" applyBorder="1" applyAlignment="1">
      <alignment horizontal="center" vertical="center" textRotation="90" wrapText="1"/>
    </xf>
    <xf numFmtId="0" fontId="31" fillId="11" borderId="32" xfId="0" applyFont="1" applyFill="1" applyBorder="1" applyAlignment="1">
      <alignment horizontal="center" vertical="center" textRotation="90" wrapText="1"/>
    </xf>
    <xf numFmtId="0" fontId="31" fillId="5" borderId="26"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31" fillId="5" borderId="26" xfId="0" applyFont="1" applyFill="1" applyBorder="1" applyAlignment="1">
      <alignment horizontal="center" vertical="center" textRotation="90"/>
    </xf>
    <xf numFmtId="0" fontId="31" fillId="5" borderId="32" xfId="0" applyFont="1" applyFill="1" applyBorder="1" applyAlignment="1">
      <alignment horizontal="center" vertical="center" textRotation="90"/>
    </xf>
    <xf numFmtId="0" fontId="3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31" fillId="12" borderId="24" xfId="0" applyFont="1" applyFill="1" applyBorder="1" applyAlignment="1">
      <alignment horizontal="center" vertical="center" textRotation="90"/>
    </xf>
    <xf numFmtId="0" fontId="31" fillId="12" borderId="9" xfId="0" applyFont="1" applyFill="1" applyBorder="1" applyAlignment="1">
      <alignment horizontal="center" vertical="center"/>
    </xf>
    <xf numFmtId="0" fontId="31" fillId="12" borderId="30" xfId="0" applyFont="1" applyFill="1" applyBorder="1" applyAlignment="1">
      <alignment horizontal="center" vertical="center"/>
    </xf>
    <xf numFmtId="0" fontId="31" fillId="13" borderId="25" xfId="0" applyFont="1" applyFill="1" applyBorder="1" applyAlignment="1">
      <alignment horizontal="center" vertical="center" wrapText="1"/>
    </xf>
    <xf numFmtId="0" fontId="31" fillId="13" borderId="31" xfId="0" applyFont="1" applyFill="1" applyBorder="1" applyAlignment="1">
      <alignment horizontal="center" vertical="center" wrapText="1"/>
    </xf>
    <xf numFmtId="0" fontId="31" fillId="13" borderId="26" xfId="0" applyFont="1" applyFill="1" applyBorder="1" applyAlignment="1">
      <alignment horizontal="center" vertical="center" wrapText="1"/>
    </xf>
    <xf numFmtId="0" fontId="31" fillId="13" borderId="32" xfId="0" applyFont="1" applyFill="1" applyBorder="1" applyAlignment="1">
      <alignment horizontal="center" vertical="center" wrapText="1"/>
    </xf>
    <xf numFmtId="0" fontId="31" fillId="13" borderId="27" xfId="0" applyFont="1" applyFill="1" applyBorder="1" applyAlignment="1">
      <alignment horizontal="center" vertical="center"/>
    </xf>
    <xf numFmtId="0" fontId="31" fillId="13" borderId="33" xfId="0" applyFont="1" applyFill="1" applyBorder="1" applyAlignment="1">
      <alignment horizontal="center" vertical="center"/>
    </xf>
    <xf numFmtId="0" fontId="3" fillId="2" borderId="16" xfId="0" applyFont="1" applyFill="1" applyBorder="1" applyAlignment="1">
      <alignment horizontal="center" vertical="center" textRotation="90" wrapText="1"/>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4" xfId="0" applyBorder="1" applyAlignment="1">
      <alignment horizontal="center"/>
    </xf>
    <xf numFmtId="0" fontId="13" fillId="16" borderId="10" xfId="0" applyFont="1" applyFill="1" applyBorder="1" applyAlignment="1">
      <alignment horizontal="center" vertical="center" wrapText="1"/>
    </xf>
    <xf numFmtId="0" fontId="13" fillId="16" borderId="16" xfId="0" applyFont="1" applyFill="1" applyBorder="1" applyAlignment="1">
      <alignment horizontal="center" vertical="center" wrapText="1"/>
    </xf>
    <xf numFmtId="0" fontId="41" fillId="0" borderId="10" xfId="0" applyFont="1" applyBorder="1" applyAlignment="1">
      <alignment horizontal="center" vertical="center" wrapText="1"/>
    </xf>
    <xf numFmtId="0" fontId="41" fillId="0" borderId="16" xfId="0" applyFont="1" applyBorder="1" applyAlignment="1">
      <alignment horizontal="center" vertical="center" wrapText="1"/>
    </xf>
    <xf numFmtId="9" fontId="4" fillId="0" borderId="4" xfId="0" applyNumberFormat="1" applyFont="1" applyFill="1" applyBorder="1" applyAlignment="1">
      <alignment horizontal="center" vertical="center" wrapText="1"/>
    </xf>
    <xf numFmtId="0" fontId="42" fillId="0" borderId="4" xfId="0" applyFont="1" applyFill="1" applyBorder="1" applyAlignment="1">
      <alignment vertical="center" wrapText="1"/>
    </xf>
    <xf numFmtId="0" fontId="41" fillId="0" borderId="10" xfId="0" applyFont="1" applyBorder="1" applyAlignment="1">
      <alignment horizontal="justify" vertical="center" wrapText="1"/>
    </xf>
    <xf numFmtId="0" fontId="41" fillId="0" borderId="14" xfId="0" applyFont="1" applyBorder="1" applyAlignment="1">
      <alignment horizontal="justify" vertical="center" wrapText="1"/>
    </xf>
    <xf numFmtId="0" fontId="41" fillId="0" borderId="16" xfId="0" applyFont="1" applyBorder="1" applyAlignment="1">
      <alignment horizontal="justify" vertical="center" wrapText="1"/>
    </xf>
    <xf numFmtId="9"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2" fillId="0" borderId="4" xfId="0" applyFont="1" applyFill="1" applyBorder="1" applyAlignment="1">
      <alignment horizontal="justify" vertical="center" wrapText="1"/>
    </xf>
    <xf numFmtId="9" fontId="4" fillId="0" borderId="14"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0" fontId="41"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40" fillId="0" borderId="4" xfId="0" applyFont="1" applyBorder="1" applyAlignment="1">
      <alignment horizontal="center" vertical="center"/>
    </xf>
    <xf numFmtId="0" fontId="42" fillId="0" borderId="10" xfId="0" applyFont="1" applyBorder="1" applyAlignment="1">
      <alignment horizontal="justify" vertical="center" wrapText="1"/>
    </xf>
    <xf numFmtId="0" fontId="42" fillId="0" borderId="16" xfId="0" applyFont="1" applyBorder="1" applyAlignment="1">
      <alignment horizontal="justify" vertical="center" wrapText="1"/>
    </xf>
    <xf numFmtId="0" fontId="42" fillId="0" borderId="10" xfId="0" applyFont="1" applyFill="1" applyBorder="1" applyAlignment="1">
      <alignment horizontal="center" vertical="center" wrapText="1"/>
    </xf>
    <xf numFmtId="0" fontId="42" fillId="0" borderId="16" xfId="0" applyFont="1" applyFill="1" applyBorder="1" applyAlignment="1">
      <alignment horizontal="center" vertical="center" wrapText="1"/>
    </xf>
  </cellXfs>
  <cellStyles count="2">
    <cellStyle name="Normal" xfId="0" builtinId="0"/>
    <cellStyle name="Porcentaje" xfId="1" builtinId="5"/>
  </cellStyles>
  <dxfs count="237">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1154907</xdr:colOff>
      <xdr:row>5</xdr:row>
      <xdr:rowOff>0</xdr:rowOff>
    </xdr:from>
    <xdr:to>
      <xdr:col>3</xdr:col>
      <xdr:colOff>984817</xdr:colOff>
      <xdr:row>7</xdr:row>
      <xdr:rowOff>475506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582" y="123825"/>
          <a:ext cx="1096735" cy="15137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1916905</xdr:colOff>
      <xdr:row>4</xdr:row>
      <xdr:rowOff>238125</xdr:rowOff>
    </xdr:from>
    <xdr:to>
      <xdr:col>2</xdr:col>
      <xdr:colOff>3576636</xdr:colOff>
      <xdr:row>6</xdr:row>
      <xdr:rowOff>470743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5580" y="4010025"/>
          <a:ext cx="1659731" cy="15089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1245395</xdr:colOff>
      <xdr:row>6</xdr:row>
      <xdr:rowOff>85725</xdr:rowOff>
    </xdr:from>
    <xdr:to>
      <xdr:col>2</xdr:col>
      <xdr:colOff>857251</xdr:colOff>
      <xdr:row>8</xdr:row>
      <xdr:rowOff>209550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5945" y="4629150"/>
          <a:ext cx="1269206" cy="1133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981725</xdr:colOff>
      <xdr:row>1</xdr:row>
      <xdr:rowOff>138546</xdr:rowOff>
    </xdr:from>
    <xdr:to>
      <xdr:col>3</xdr:col>
      <xdr:colOff>344044</xdr:colOff>
      <xdr:row>3</xdr:row>
      <xdr:rowOff>415637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0400" y="262371"/>
          <a:ext cx="1095869" cy="131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1273968</xdr:colOff>
      <xdr:row>5</xdr:row>
      <xdr:rowOff>214312</xdr:rowOff>
    </xdr:from>
    <xdr:to>
      <xdr:col>3</xdr:col>
      <xdr:colOff>523874</xdr:colOff>
      <xdr:row>7</xdr:row>
      <xdr:rowOff>161180</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643" y="3405187"/>
          <a:ext cx="1659731" cy="15089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640555</xdr:colOff>
      <xdr:row>11</xdr:row>
      <xdr:rowOff>352425</xdr:rowOff>
    </xdr:from>
    <xdr:to>
      <xdr:col>3</xdr:col>
      <xdr:colOff>652461</xdr:colOff>
      <xdr:row>13</xdr:row>
      <xdr:rowOff>527893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4530" y="1076325"/>
          <a:ext cx="1678781" cy="1718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1154907</xdr:colOff>
      <xdr:row>0</xdr:row>
      <xdr:rowOff>0</xdr:rowOff>
    </xdr:from>
    <xdr:to>
      <xdr:col>2</xdr:col>
      <xdr:colOff>2246879</xdr:colOff>
      <xdr:row>3</xdr:row>
      <xdr:rowOff>208806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3582" y="123825"/>
          <a:ext cx="1091972" cy="1513731"/>
        </a:xfrm>
        <a:prstGeom prst="rect">
          <a:avLst/>
        </a:prstGeom>
      </xdr:spPr>
    </xdr:pic>
    <xdr:clientData/>
  </xdr:twoCellAnchor>
  <xdr:twoCellAnchor editAs="oneCell">
    <xdr:from>
      <xdr:col>2</xdr:col>
      <xdr:colOff>1226344</xdr:colOff>
      <xdr:row>1</xdr:row>
      <xdr:rowOff>238125</xdr:rowOff>
    </xdr:from>
    <xdr:to>
      <xdr:col>3</xdr:col>
      <xdr:colOff>495300</xdr:colOff>
      <xdr:row>3</xdr:row>
      <xdr:rowOff>1023193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5019" y="2562225"/>
          <a:ext cx="1659731" cy="15089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1226344</xdr:colOff>
      <xdr:row>5</xdr:row>
      <xdr:rowOff>238125</xdr:rowOff>
    </xdr:from>
    <xdr:to>
      <xdr:col>3</xdr:col>
      <xdr:colOff>476250</xdr:colOff>
      <xdr:row>7</xdr:row>
      <xdr:rowOff>713631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394" y="361950"/>
          <a:ext cx="1659731" cy="15137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1916905</xdr:colOff>
      <xdr:row>3</xdr:row>
      <xdr:rowOff>238125</xdr:rowOff>
    </xdr:from>
    <xdr:to>
      <xdr:col>3</xdr:col>
      <xdr:colOff>1071561</xdr:colOff>
      <xdr:row>5</xdr:row>
      <xdr:rowOff>546943</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5580" y="2705100"/>
          <a:ext cx="1659731" cy="15089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692728</xdr:colOff>
      <xdr:row>2</xdr:row>
      <xdr:rowOff>166687</xdr:rowOff>
    </xdr:from>
    <xdr:to>
      <xdr:col>3</xdr:col>
      <xdr:colOff>976313</xdr:colOff>
      <xdr:row>4</xdr:row>
      <xdr:rowOff>609600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728" y="547687"/>
          <a:ext cx="2493385" cy="1509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29</xdr:col>
      <xdr:colOff>26842</xdr:colOff>
      <xdr:row>18</xdr:row>
      <xdr:rowOff>0</xdr:rowOff>
    </xdr:from>
    <xdr:ext cx="1388110" cy="12700"/>
    <xdr:sp macro="" textlink="">
      <xdr:nvSpPr>
        <xdr:cNvPr id="2" name="Shape 2">
          <a:extLst>
            <a:ext uri="{FF2B5EF4-FFF2-40B4-BE49-F238E27FC236}">
              <a16:creationId xmlns:a16="http://schemas.microsoft.com/office/drawing/2014/main" id="{3A4229AA-EDEC-465F-9871-D51FEC1248AE}"/>
            </a:ext>
          </a:extLst>
        </xdr:cNvPr>
        <xdr:cNvSpPr/>
      </xdr:nvSpPr>
      <xdr:spPr>
        <a:xfrm>
          <a:off x="44899117" y="23545800"/>
          <a:ext cx="1388110" cy="12700"/>
        </a:xfrm>
        <a:custGeom>
          <a:avLst/>
          <a:gdLst/>
          <a:ahLst/>
          <a:cxnLst/>
          <a:rect l="0" t="0" r="0" b="0"/>
          <a:pathLst>
            <a:path w="1388110" h="12700">
              <a:moveTo>
                <a:pt x="1388110" y="0"/>
              </a:moveTo>
              <a:lnTo>
                <a:pt x="0" y="0"/>
              </a:lnTo>
              <a:lnTo>
                <a:pt x="0" y="12357"/>
              </a:lnTo>
              <a:lnTo>
                <a:pt x="1388110" y="12357"/>
              </a:lnTo>
              <a:lnTo>
                <a:pt x="1388110" y="0"/>
              </a:lnTo>
              <a:close/>
            </a:path>
          </a:pathLst>
        </a:custGeom>
        <a:solidFill>
          <a:srgbClr val="0462C1">
            <a:alpha val="50000"/>
          </a:srgbClr>
        </a:solidFill>
      </xdr:spPr>
    </xdr:sp>
    <xdr:clientData/>
  </xdr:oneCellAnchor>
  <xdr:twoCellAnchor editAs="oneCell">
    <xdr:from>
      <xdr:col>2</xdr:col>
      <xdr:colOff>1315965</xdr:colOff>
      <xdr:row>2</xdr:row>
      <xdr:rowOff>192665</xdr:rowOff>
    </xdr:from>
    <xdr:to>
      <xdr:col>3</xdr:col>
      <xdr:colOff>906173</xdr:colOff>
      <xdr:row>4</xdr:row>
      <xdr:rowOff>380999</xdr:rowOff>
    </xdr:to>
    <xdr:pic>
      <xdr:nvPicPr>
        <xdr:cNvPr id="3"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9965" y="1954790"/>
          <a:ext cx="1661896" cy="14503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2209800</xdr:colOff>
      <xdr:row>1</xdr:row>
      <xdr:rowOff>76200</xdr:rowOff>
    </xdr:from>
    <xdr:to>
      <xdr:col>3</xdr:col>
      <xdr:colOff>1495425</xdr:colOff>
      <xdr:row>3</xdr:row>
      <xdr:rowOff>609600</xdr:rowOff>
    </xdr:to>
    <xdr:pic>
      <xdr:nvPicPr>
        <xdr:cNvPr id="2" name="1 Imag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3"/>
        <a:stretch/>
      </xdr:blipFill>
      <xdr:spPr bwMode="auto">
        <a:xfrm>
          <a:off x="3800475" y="257175"/>
          <a:ext cx="2466975"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JURIDICA%20%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valencia\Documents\Riesgos%20para%20revisi&#243;n\comunicacione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valencia\Documents\GMC-MR-02%20MAPA%20DE%20RIESGOS%20GESTION%20POR%20PROCESO_V3_3001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41d0682e6af12ced/Documentos/Documents/Idartes%20contrato/Riesgos%20Idartes/Riesgos%20para%20revisi&#243;n/comunicaciones%20proces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valencia\Documents\Riesgos%20para%20revisi&#243;n\SAF-Talento%20Hum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EVALUACIÓN"/>
      <sheetName val="CLASIFICACIÓN"/>
      <sheetName val="INDICADORES"/>
      <sheetName val="2022"/>
      <sheetName val="2023"/>
    </sheetNames>
    <sheetDataSet>
      <sheetData sheetId="0"/>
      <sheetData sheetId="1"/>
      <sheetData sheetId="2"/>
      <sheetData sheetId="3"/>
      <sheetData sheetId="4">
        <row r="8">
          <cell r="N8" t="str">
            <v>Media: entre 24 y 500 veces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sheetName val="Hoja2"/>
      <sheetName val="Hoja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Control Cambio"/>
      <sheetName val="Tablas"/>
    </sheetNames>
    <sheetDataSet>
      <sheetData sheetId="0" refreshError="1"/>
      <sheetData sheetId="1" refreshError="1"/>
      <sheetData sheetId="2" refreshError="1"/>
      <sheetData sheetId="3" refreshError="1">
        <row r="73">
          <cell r="C73" t="str">
            <v>PreventivoAutomático</v>
          </cell>
          <cell r="D73">
            <v>0.5</v>
          </cell>
        </row>
        <row r="74">
          <cell r="C74" t="str">
            <v>DetectivoAutomático</v>
          </cell>
          <cell r="D74">
            <v>0.4</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refreshError="1"/>
      <sheetData sheetId="1" refreshError="1"/>
      <sheetData sheetId="2" refreshError="1">
        <row r="15">
          <cell r="A15" t="str">
            <v>La actividad que conlleva el riesgo se ejecuta como máximos 2 veces por año</v>
          </cell>
          <cell r="B15">
            <v>0.2</v>
          </cell>
        </row>
        <row r="16">
          <cell r="A16" t="str">
            <v>La actividad que conlleva el riesgo se ejecuta de 3 a 24 veces por año</v>
          </cell>
          <cell r="B16">
            <v>0.4</v>
          </cell>
        </row>
        <row r="17">
          <cell r="A17" t="str">
            <v>La actividad que conlleva el riesgo se ejecuta de 24 a 500 veces por año</v>
          </cell>
          <cell r="B17">
            <v>0.6</v>
          </cell>
        </row>
        <row r="18">
          <cell r="A18" t="str">
            <v>La actividad que conlleva el riesgo se ejecuta mínimo 500 veces al año y máximo 5000 vecespor año</v>
          </cell>
          <cell r="B18">
            <v>0.8</v>
          </cell>
        </row>
        <row r="19">
          <cell r="A19" t="str">
            <v>La actividad que conlleva el riesgo se ejecuta más de 5000 veces por año</v>
          </cell>
          <cell r="B19">
            <v>1</v>
          </cell>
        </row>
        <row r="23">
          <cell r="A23" t="str">
            <v>Afectación menor a 30 SMLMV</v>
          </cell>
          <cell r="B23">
            <v>0.2</v>
          </cell>
        </row>
        <row r="24">
          <cell r="A24" t="str">
            <v>Entre 30 y 150 SMLMV</v>
          </cell>
          <cell r="B24">
            <v>0.4</v>
          </cell>
        </row>
        <row r="25">
          <cell r="A25" t="str">
            <v>Entre 150 y 300 SMLMV</v>
          </cell>
          <cell r="B25">
            <v>0.6</v>
          </cell>
        </row>
        <row r="26">
          <cell r="A26" t="str">
            <v>Entre 300 y 1500 SMLMV</v>
          </cell>
          <cell r="B26">
            <v>0.8</v>
          </cell>
        </row>
        <row r="27">
          <cell r="A27" t="str">
            <v>Mayor a 1500 SMLMV</v>
          </cell>
          <cell r="B27">
            <v>1</v>
          </cell>
        </row>
        <row r="28">
          <cell r="A28" t="str">
            <v>El riesgo afecta la imagen de algún área de la organización.</v>
          </cell>
          <cell r="B28">
            <v>0.2</v>
          </cell>
        </row>
        <row r="29">
          <cell r="A29" t="str">
            <v>El riesgo afecta la imagen de la entidad internamente, de conocimiento general nivel interno, de junta directiva y accionistas y/o de proveedores.</v>
          </cell>
          <cell r="B29">
            <v>0.4</v>
          </cell>
        </row>
        <row r="30">
          <cell r="A30" t="str">
            <v>El riesgo afecta la imagen de la entidad con algunos usuarios de relevancia frente al logro de los objetivos</v>
          </cell>
          <cell r="B30">
            <v>0.6</v>
          </cell>
        </row>
        <row r="31">
          <cell r="A31" t="str">
            <v>El riesgo afecta la imagen de la entidad con efecto publicitario sostenido a nivel de sector administrativo, nivel departamental o municipal.</v>
          </cell>
          <cell r="B31">
            <v>0.8</v>
          </cell>
        </row>
        <row r="32">
          <cell r="A32" t="str">
            <v>El riesgo afecta la imagen de la entidad a nivel nacional, con efecto publicitario sostenido a nivel país</v>
          </cell>
          <cell r="B32">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8"/>
  <sheetViews>
    <sheetView topLeftCell="C6" zoomScale="40" zoomScaleNormal="40" workbookViewId="0">
      <selection activeCell="D11" sqref="D11:D12"/>
    </sheetView>
  </sheetViews>
  <sheetFormatPr baseColWidth="10" defaultRowHeight="20.25" x14ac:dyDescent="0.3"/>
  <cols>
    <col min="1" max="1" width="16.42578125" style="1" hidden="1" customWidth="1"/>
    <col min="2" max="2" width="12.42578125" style="1" customWidth="1"/>
    <col min="3" max="3" width="19" style="2" customWidth="1"/>
    <col min="4" max="4" width="50" style="2" customWidth="1"/>
    <col min="5" max="5" width="64.42578125" style="3" customWidth="1"/>
    <col min="6" max="6" width="26.140625" style="3" customWidth="1"/>
    <col min="7" max="7" width="7.140625" style="2" customWidth="1"/>
    <col min="8" max="8" width="33.28515625" style="3" customWidth="1"/>
    <col min="9" max="9" width="28.42578125" style="4" customWidth="1"/>
    <col min="10" max="10" width="20.140625" style="5" customWidth="1"/>
    <col min="11" max="11" width="41.5703125" style="6" customWidth="1"/>
    <col min="12" max="12" width="86.5703125" style="3" customWidth="1"/>
    <col min="13" max="13" width="80.28515625" style="3" customWidth="1"/>
    <col min="14" max="14" width="16" style="2" customWidth="1"/>
    <col min="15" max="15" width="10.42578125" style="2" customWidth="1"/>
    <col min="16" max="16" width="15.42578125" style="4" customWidth="1"/>
    <col min="17" max="17" width="8" style="2" customWidth="1"/>
    <col min="18" max="18" width="13.140625" style="4" customWidth="1"/>
    <col min="19" max="19" width="11.85546875" style="2" customWidth="1"/>
    <col min="20" max="20" width="84.7109375" style="3" customWidth="1"/>
    <col min="21" max="21" width="35.85546875" style="2" customWidth="1"/>
    <col min="22" max="22" width="24.5703125" style="7" customWidth="1"/>
    <col min="23" max="23" width="13.85546875" style="2" customWidth="1"/>
    <col min="24" max="24" width="4.140625" style="2" hidden="1" customWidth="1"/>
    <col min="25" max="25" width="14.140625" style="2" customWidth="1"/>
    <col min="26" max="26" width="10.5703125" style="2" customWidth="1"/>
    <col min="27" max="27" width="11.7109375" style="2" customWidth="1"/>
    <col min="28" max="28" width="8.5703125" style="2" customWidth="1"/>
    <col min="29" max="29" width="12.28515625" style="2" customWidth="1"/>
    <col min="30" max="30" width="16.140625" style="2" customWidth="1"/>
    <col min="31" max="31" width="16.42578125" style="2" customWidth="1"/>
    <col min="32" max="32" width="98" style="39" customWidth="1"/>
    <col min="33" max="16384" width="11.42578125" style="1"/>
  </cols>
  <sheetData>
    <row r="1" spans="1:46" x14ac:dyDescent="0.3">
      <c r="AF1" s="140"/>
    </row>
    <row r="2" spans="1:46" x14ac:dyDescent="0.3">
      <c r="AF2" s="140"/>
    </row>
    <row r="3" spans="1:46" x14ac:dyDescent="0.3">
      <c r="AF3" s="140"/>
    </row>
    <row r="4" spans="1:46" x14ac:dyDescent="0.3">
      <c r="AF4" s="140"/>
    </row>
    <row r="5" spans="1:46" ht="9.75" customHeight="1" x14ac:dyDescent="0.3">
      <c r="AF5" s="3"/>
    </row>
    <row r="6" spans="1:46" ht="37.5" customHeight="1" x14ac:dyDescent="0.3">
      <c r="C6" s="399"/>
      <c r="D6" s="400"/>
      <c r="E6" s="405" t="s">
        <v>0</v>
      </c>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7"/>
      <c r="AF6" s="8" t="s">
        <v>1</v>
      </c>
    </row>
    <row r="7" spans="1:46" ht="44.25" customHeight="1" x14ac:dyDescent="0.3">
      <c r="C7" s="401"/>
      <c r="D7" s="402"/>
      <c r="E7" s="408" t="s">
        <v>2</v>
      </c>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10"/>
      <c r="AF7" s="8" t="s">
        <v>3</v>
      </c>
    </row>
    <row r="8" spans="1:46" ht="45.75" customHeight="1" x14ac:dyDescent="0.3">
      <c r="C8" s="403"/>
      <c r="D8" s="404"/>
      <c r="E8" s="411" t="s">
        <v>4</v>
      </c>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3"/>
      <c r="AF8" s="9" t="s">
        <v>5</v>
      </c>
    </row>
    <row r="9" spans="1:46" ht="153.75" customHeight="1" x14ac:dyDescent="0.3">
      <c r="C9" s="414" t="s">
        <v>6</v>
      </c>
      <c r="D9" s="414" t="s">
        <v>7</v>
      </c>
      <c r="E9" s="414" t="s">
        <v>8</v>
      </c>
      <c r="F9" s="395" t="s">
        <v>9</v>
      </c>
      <c r="G9" s="415" t="s">
        <v>10</v>
      </c>
      <c r="H9" s="395" t="s">
        <v>11</v>
      </c>
      <c r="I9" s="395" t="s">
        <v>12</v>
      </c>
      <c r="J9" s="393" t="s">
        <v>13</v>
      </c>
      <c r="K9" s="395" t="s">
        <v>14</v>
      </c>
      <c r="L9" s="397" t="s">
        <v>15</v>
      </c>
      <c r="M9" s="395" t="s">
        <v>16</v>
      </c>
      <c r="N9" s="387" t="s">
        <v>17</v>
      </c>
      <c r="O9" s="388"/>
      <c r="P9" s="388"/>
      <c r="Q9" s="388"/>
      <c r="R9" s="389"/>
      <c r="S9" s="393" t="s">
        <v>18</v>
      </c>
      <c r="T9" s="395" t="s">
        <v>19</v>
      </c>
      <c r="U9" s="395" t="s">
        <v>20</v>
      </c>
      <c r="V9" s="393" t="s">
        <v>21</v>
      </c>
      <c r="W9" s="393" t="s">
        <v>22</v>
      </c>
      <c r="X9" s="417" t="s">
        <v>23</v>
      </c>
      <c r="Y9" s="387" t="s">
        <v>24</v>
      </c>
      <c r="Z9" s="388"/>
      <c r="AA9" s="388"/>
      <c r="AB9" s="388"/>
      <c r="AC9" s="388"/>
      <c r="AD9" s="389"/>
      <c r="AE9" s="387" t="s">
        <v>25</v>
      </c>
      <c r="AF9" s="389"/>
      <c r="AT9" s="1" t="s">
        <v>26</v>
      </c>
    </row>
    <row r="10" spans="1:46" s="10" customFormat="1" ht="264.75" customHeight="1" x14ac:dyDescent="0.3">
      <c r="C10" s="395"/>
      <c r="D10" s="395"/>
      <c r="E10" s="395"/>
      <c r="F10" s="396"/>
      <c r="G10" s="416"/>
      <c r="H10" s="396"/>
      <c r="I10" s="396"/>
      <c r="J10" s="394"/>
      <c r="K10" s="396"/>
      <c r="L10" s="398"/>
      <c r="M10" s="396"/>
      <c r="N10" s="11" t="s">
        <v>27</v>
      </c>
      <c r="O10" s="12" t="s">
        <v>28</v>
      </c>
      <c r="P10" s="13" t="s">
        <v>29</v>
      </c>
      <c r="Q10" s="12" t="s">
        <v>28</v>
      </c>
      <c r="R10" s="13" t="s">
        <v>30</v>
      </c>
      <c r="S10" s="394"/>
      <c r="T10" s="396"/>
      <c r="U10" s="396"/>
      <c r="V10" s="394"/>
      <c r="W10" s="394"/>
      <c r="X10" s="418"/>
      <c r="Y10" s="11" t="s">
        <v>31</v>
      </c>
      <c r="Z10" s="11" t="s">
        <v>32</v>
      </c>
      <c r="AA10" s="13" t="s">
        <v>33</v>
      </c>
      <c r="AB10" s="11" t="s">
        <v>34</v>
      </c>
      <c r="AC10" s="13" t="s">
        <v>35</v>
      </c>
      <c r="AD10" s="11" t="s">
        <v>36</v>
      </c>
      <c r="AE10" s="14" t="s">
        <v>37</v>
      </c>
      <c r="AF10" s="12" t="s">
        <v>38</v>
      </c>
    </row>
    <row r="11" spans="1:46" ht="291.75" customHeight="1" thickBot="1" x14ac:dyDescent="0.35">
      <c r="A11" s="15"/>
      <c r="B11" s="15"/>
      <c r="C11" s="390" t="s">
        <v>39</v>
      </c>
      <c r="D11" s="391" t="s">
        <v>40</v>
      </c>
      <c r="E11" s="392" t="s">
        <v>41</v>
      </c>
      <c r="F11" s="392" t="s">
        <v>42</v>
      </c>
      <c r="G11" s="16">
        <v>1</v>
      </c>
      <c r="H11" s="17" t="s">
        <v>43</v>
      </c>
      <c r="I11" s="17" t="s">
        <v>44</v>
      </c>
      <c r="J11" s="16" t="s">
        <v>45</v>
      </c>
      <c r="K11" s="17" t="s">
        <v>46</v>
      </c>
      <c r="L11" s="17" t="s">
        <v>47</v>
      </c>
      <c r="M11" s="17" t="s">
        <v>48</v>
      </c>
      <c r="N11" s="18" t="str">
        <f>+'[1]2023'!$N$8</f>
        <v>Media: entre 24 y 500 veces</v>
      </c>
      <c r="O11" s="19">
        <v>0.6</v>
      </c>
      <c r="P11" s="20" t="s">
        <v>49</v>
      </c>
      <c r="Q11" s="21">
        <v>0.6</v>
      </c>
      <c r="R11" s="20" t="str">
        <f>+P11</f>
        <v>MODERADO</v>
      </c>
      <c r="S11" s="22" t="s">
        <v>50</v>
      </c>
      <c r="T11" s="23" t="s">
        <v>51</v>
      </c>
      <c r="U11" s="24" t="s">
        <v>52</v>
      </c>
      <c r="V11" s="25" t="s">
        <v>53</v>
      </c>
      <c r="W11" s="20" t="s">
        <v>54</v>
      </c>
      <c r="X11" s="16"/>
      <c r="Y11" s="16" t="s">
        <v>55</v>
      </c>
      <c r="Z11" s="19">
        <v>0.24</v>
      </c>
      <c r="AA11" s="26" t="s">
        <v>56</v>
      </c>
      <c r="AB11" s="21">
        <v>0.36</v>
      </c>
      <c r="AC11" s="19">
        <v>0.24</v>
      </c>
      <c r="AD11" s="20" t="s">
        <v>49</v>
      </c>
      <c r="AE11" s="18" t="s">
        <v>57</v>
      </c>
      <c r="AF11" s="17" t="s">
        <v>58</v>
      </c>
    </row>
    <row r="12" spans="1:46" ht="269.25" customHeight="1" x14ac:dyDescent="0.3">
      <c r="A12" s="15"/>
      <c r="B12" s="15"/>
      <c r="C12" s="390"/>
      <c r="D12" s="391"/>
      <c r="E12" s="392"/>
      <c r="F12" s="392"/>
      <c r="G12" s="16">
        <v>2</v>
      </c>
      <c r="H12" s="17" t="s">
        <v>59</v>
      </c>
      <c r="I12" s="17" t="s">
        <v>44</v>
      </c>
      <c r="J12" s="16" t="s">
        <v>45</v>
      </c>
      <c r="K12" s="17" t="s">
        <v>60</v>
      </c>
      <c r="L12" s="17" t="s">
        <v>61</v>
      </c>
      <c r="M12" s="27" t="s">
        <v>62</v>
      </c>
      <c r="N12" s="18" t="str">
        <f>+N11</f>
        <v>Media: entre 24 y 500 veces</v>
      </c>
      <c r="O12" s="19">
        <v>0.6</v>
      </c>
      <c r="P12" s="20" t="s">
        <v>63</v>
      </c>
      <c r="Q12" s="21">
        <v>0.4</v>
      </c>
      <c r="R12" s="20" t="str">
        <f>+P11</f>
        <v>MODERADO</v>
      </c>
      <c r="S12" s="28" t="s">
        <v>64</v>
      </c>
      <c r="T12" s="23" t="s">
        <v>65</v>
      </c>
      <c r="U12" s="24" t="s">
        <v>66</v>
      </c>
      <c r="V12" s="25" t="s">
        <v>53</v>
      </c>
      <c r="W12" s="20" t="s">
        <v>54</v>
      </c>
      <c r="X12" s="16"/>
      <c r="Y12" s="19">
        <f>+O12-(O12*40%)</f>
        <v>0.36</v>
      </c>
      <c r="Z12" s="19">
        <v>0.36</v>
      </c>
      <c r="AA12" s="20" t="s">
        <v>56</v>
      </c>
      <c r="AB12" s="21">
        <v>0.04</v>
      </c>
      <c r="AC12" s="19">
        <v>0.36</v>
      </c>
      <c r="AD12" s="20" t="s">
        <v>67</v>
      </c>
      <c r="AE12" s="18" t="s">
        <v>57</v>
      </c>
      <c r="AF12" s="29" t="s">
        <v>68</v>
      </c>
    </row>
    <row r="13" spans="1:46" ht="24" customHeight="1" x14ac:dyDescent="0.3">
      <c r="A13" s="30"/>
      <c r="B13" s="30"/>
      <c r="C13" s="31"/>
      <c r="D13" s="32"/>
      <c r="I13" s="33"/>
      <c r="AF13" s="3"/>
    </row>
    <row r="14" spans="1:46" x14ac:dyDescent="0.3">
      <c r="C14" s="385" t="s">
        <v>69</v>
      </c>
      <c r="D14" s="385"/>
      <c r="Y14" s="34"/>
      <c r="AF14" s="3"/>
    </row>
    <row r="15" spans="1:46" x14ac:dyDescent="0.3">
      <c r="C15" s="386" t="s">
        <v>70</v>
      </c>
      <c r="D15" s="386"/>
      <c r="Y15" s="35"/>
      <c r="AF15" s="3"/>
    </row>
    <row r="16" spans="1:46" x14ac:dyDescent="0.3">
      <c r="C16" s="36" t="s">
        <v>71</v>
      </c>
      <c r="D16" s="385" t="s">
        <v>72</v>
      </c>
      <c r="E16" s="385"/>
      <c r="F16" s="385"/>
      <c r="Y16" s="37"/>
      <c r="AF16" s="3"/>
    </row>
    <row r="17" spans="3:32" x14ac:dyDescent="0.3">
      <c r="C17" s="36" t="s">
        <v>73</v>
      </c>
      <c r="D17" s="385" t="s">
        <v>74</v>
      </c>
      <c r="E17" s="385"/>
      <c r="F17" s="385"/>
      <c r="Y17" s="34"/>
      <c r="AF17" s="3"/>
    </row>
    <row r="18" spans="3:32" x14ac:dyDescent="0.3">
      <c r="D18" s="2" t="s">
        <v>75</v>
      </c>
      <c r="AF18" s="3"/>
    </row>
    <row r="19" spans="3:32" x14ac:dyDescent="0.3">
      <c r="H19" s="38"/>
      <c r="AF19" s="3"/>
    </row>
    <row r="20" spans="3:32" x14ac:dyDescent="0.3">
      <c r="H20" s="38"/>
      <c r="AF20" s="3"/>
    </row>
    <row r="21" spans="3:32" x14ac:dyDescent="0.3">
      <c r="AF21" s="3"/>
    </row>
    <row r="22" spans="3:32" x14ac:dyDescent="0.3">
      <c r="D22" s="36"/>
      <c r="AF22" s="3"/>
    </row>
    <row r="23" spans="3:32" x14ac:dyDescent="0.3">
      <c r="AF23" s="3"/>
    </row>
    <row r="24" spans="3:32" x14ac:dyDescent="0.3">
      <c r="AF24" s="3"/>
    </row>
    <row r="25" spans="3:32" x14ac:dyDescent="0.3">
      <c r="AF25" s="3"/>
    </row>
    <row r="26" spans="3:32" x14ac:dyDescent="0.3">
      <c r="AF26" s="3"/>
    </row>
    <row r="27" spans="3:32" x14ac:dyDescent="0.3">
      <c r="AF27" s="3"/>
    </row>
    <row r="28" spans="3:32" x14ac:dyDescent="0.3">
      <c r="AF28" s="3"/>
    </row>
    <row r="29" spans="3:32" x14ac:dyDescent="0.3">
      <c r="AF29" s="3"/>
    </row>
    <row r="30" spans="3:32" x14ac:dyDescent="0.3">
      <c r="AF30" s="3"/>
    </row>
    <row r="31" spans="3:32" x14ac:dyDescent="0.3">
      <c r="AF31" s="3"/>
    </row>
    <row r="32" spans="3:32" x14ac:dyDescent="0.3">
      <c r="AF32" s="3"/>
    </row>
    <row r="33" spans="32:32" x14ac:dyDescent="0.3">
      <c r="AF33" s="3"/>
    </row>
    <row r="34" spans="32:32" x14ac:dyDescent="0.3">
      <c r="AF34" s="3"/>
    </row>
    <row r="35" spans="32:32" x14ac:dyDescent="0.3">
      <c r="AF35" s="3"/>
    </row>
    <row r="36" spans="32:32" x14ac:dyDescent="0.3">
      <c r="AF36" s="3"/>
    </row>
    <row r="37" spans="32:32" x14ac:dyDescent="0.3">
      <c r="AF37" s="3"/>
    </row>
    <row r="38" spans="32:32" x14ac:dyDescent="0.3">
      <c r="AF38" s="3"/>
    </row>
    <row r="39" spans="32:32" x14ac:dyDescent="0.3">
      <c r="AF39" s="3"/>
    </row>
    <row r="40" spans="32:32" x14ac:dyDescent="0.3">
      <c r="AF40" s="3"/>
    </row>
    <row r="41" spans="32:32" x14ac:dyDescent="0.3">
      <c r="AF41" s="3"/>
    </row>
    <row r="42" spans="32:32" x14ac:dyDescent="0.3">
      <c r="AF42" s="3"/>
    </row>
    <row r="43" spans="32:32" x14ac:dyDescent="0.3">
      <c r="AF43" s="3"/>
    </row>
    <row r="44" spans="32:32" x14ac:dyDescent="0.3">
      <c r="AF44" s="3"/>
    </row>
    <row r="45" spans="32:32" x14ac:dyDescent="0.3">
      <c r="AF45" s="3"/>
    </row>
    <row r="46" spans="32:32" x14ac:dyDescent="0.3">
      <c r="AF46" s="3"/>
    </row>
    <row r="47" spans="32:32" x14ac:dyDescent="0.3">
      <c r="AF47" s="3"/>
    </row>
    <row r="48" spans="32:32" x14ac:dyDescent="0.3">
      <c r="AF48" s="3"/>
    </row>
    <row r="49" spans="32:32" x14ac:dyDescent="0.3">
      <c r="AF49" s="3"/>
    </row>
    <row r="50" spans="32:32" x14ac:dyDescent="0.3">
      <c r="AF50" s="3"/>
    </row>
    <row r="51" spans="32:32" x14ac:dyDescent="0.3">
      <c r="AF51" s="3"/>
    </row>
    <row r="52" spans="32:32" x14ac:dyDescent="0.3">
      <c r="AF52" s="3"/>
    </row>
    <row r="53" spans="32:32" x14ac:dyDescent="0.3">
      <c r="AF53" s="3"/>
    </row>
    <row r="54" spans="32:32" x14ac:dyDescent="0.3">
      <c r="AF54" s="3"/>
    </row>
    <row r="55" spans="32:32" x14ac:dyDescent="0.3">
      <c r="AF55" s="3"/>
    </row>
    <row r="56" spans="32:32" x14ac:dyDescent="0.3">
      <c r="AF56" s="3"/>
    </row>
    <row r="57" spans="32:32" x14ac:dyDescent="0.3">
      <c r="AF57" s="3"/>
    </row>
    <row r="58" spans="32:32" x14ac:dyDescent="0.3">
      <c r="AF58" s="3"/>
    </row>
    <row r="59" spans="32:32" x14ac:dyDescent="0.3">
      <c r="AF59" s="3"/>
    </row>
    <row r="60" spans="32:32" x14ac:dyDescent="0.3">
      <c r="AF60" s="3"/>
    </row>
    <row r="61" spans="32:32" x14ac:dyDescent="0.3">
      <c r="AF61" s="3"/>
    </row>
    <row r="62" spans="32:32" x14ac:dyDescent="0.3">
      <c r="AF62" s="3"/>
    </row>
    <row r="63" spans="32:32" x14ac:dyDescent="0.3">
      <c r="AF63" s="3"/>
    </row>
    <row r="64" spans="32:32" x14ac:dyDescent="0.3">
      <c r="AF64" s="3"/>
    </row>
    <row r="65" spans="32:32" x14ac:dyDescent="0.3">
      <c r="AF65" s="3"/>
    </row>
    <row r="66" spans="32:32" x14ac:dyDescent="0.3">
      <c r="AF66" s="3"/>
    </row>
    <row r="67" spans="32:32" x14ac:dyDescent="0.3">
      <c r="AF67" s="3"/>
    </row>
    <row r="68" spans="32:32" x14ac:dyDescent="0.3">
      <c r="AF68" s="3"/>
    </row>
    <row r="69" spans="32:32" x14ac:dyDescent="0.3">
      <c r="AF69" s="3"/>
    </row>
    <row r="70" spans="32:32" x14ac:dyDescent="0.3">
      <c r="AF70" s="3"/>
    </row>
    <row r="71" spans="32:32" x14ac:dyDescent="0.3">
      <c r="AF71" s="3"/>
    </row>
    <row r="72" spans="32:32" x14ac:dyDescent="0.3">
      <c r="AF72" s="3"/>
    </row>
    <row r="73" spans="32:32" x14ac:dyDescent="0.3">
      <c r="AF73" s="3"/>
    </row>
    <row r="74" spans="32:32" x14ac:dyDescent="0.3">
      <c r="AF74" s="3"/>
    </row>
    <row r="75" spans="32:32" x14ac:dyDescent="0.3">
      <c r="AF75" s="3"/>
    </row>
    <row r="76" spans="32:32" x14ac:dyDescent="0.3">
      <c r="AF76" s="3"/>
    </row>
    <row r="77" spans="32:32" x14ac:dyDescent="0.3">
      <c r="AF77" s="3"/>
    </row>
    <row r="78" spans="32:32" x14ac:dyDescent="0.3">
      <c r="AF78" s="3"/>
    </row>
    <row r="79" spans="32:32" x14ac:dyDescent="0.3">
      <c r="AF79" s="3"/>
    </row>
    <row r="80" spans="32:32" x14ac:dyDescent="0.3">
      <c r="AF80" s="3"/>
    </row>
    <row r="81" spans="32:32" x14ac:dyDescent="0.3">
      <c r="AF81" s="3"/>
    </row>
    <row r="82" spans="32:32" x14ac:dyDescent="0.3">
      <c r="AF82" s="3"/>
    </row>
    <row r="83" spans="32:32" x14ac:dyDescent="0.3">
      <c r="AF83" s="3"/>
    </row>
    <row r="84" spans="32:32" x14ac:dyDescent="0.3">
      <c r="AF84" s="3"/>
    </row>
    <row r="85" spans="32:32" x14ac:dyDescent="0.3">
      <c r="AF85" s="3"/>
    </row>
    <row r="86" spans="32:32" x14ac:dyDescent="0.3">
      <c r="AF86" s="3"/>
    </row>
    <row r="87" spans="32:32" x14ac:dyDescent="0.3">
      <c r="AF87" s="3"/>
    </row>
    <row r="88" spans="32:32" x14ac:dyDescent="0.3">
      <c r="AF88" s="3"/>
    </row>
    <row r="89" spans="32:32" x14ac:dyDescent="0.3">
      <c r="AF89" s="3"/>
    </row>
    <row r="90" spans="32:32" x14ac:dyDescent="0.3">
      <c r="AF90" s="3"/>
    </row>
    <row r="91" spans="32:32" x14ac:dyDescent="0.3">
      <c r="AF91" s="3"/>
    </row>
    <row r="92" spans="32:32" x14ac:dyDescent="0.3">
      <c r="AF92" s="3"/>
    </row>
    <row r="93" spans="32:32" x14ac:dyDescent="0.3">
      <c r="AF93" s="3"/>
    </row>
    <row r="94" spans="32:32" x14ac:dyDescent="0.3">
      <c r="AF94" s="3"/>
    </row>
    <row r="95" spans="32:32" x14ac:dyDescent="0.3">
      <c r="AF95" s="3"/>
    </row>
    <row r="96" spans="32:32" x14ac:dyDescent="0.3">
      <c r="AF96" s="3"/>
    </row>
    <row r="97" spans="32:32" x14ac:dyDescent="0.3">
      <c r="AF97" s="3"/>
    </row>
    <row r="98" spans="32:32" x14ac:dyDescent="0.3">
      <c r="AF98" s="3"/>
    </row>
    <row r="99" spans="32:32" x14ac:dyDescent="0.3">
      <c r="AF99" s="3"/>
    </row>
    <row r="100" spans="32:32" x14ac:dyDescent="0.3">
      <c r="AF100" s="3"/>
    </row>
    <row r="101" spans="32:32" x14ac:dyDescent="0.3">
      <c r="AF101" s="3"/>
    </row>
    <row r="102" spans="32:32" x14ac:dyDescent="0.3">
      <c r="AF102" s="3"/>
    </row>
    <row r="103" spans="32:32" x14ac:dyDescent="0.3">
      <c r="AF103" s="3"/>
    </row>
    <row r="104" spans="32:32" x14ac:dyDescent="0.3">
      <c r="AF104" s="3"/>
    </row>
    <row r="105" spans="32:32" x14ac:dyDescent="0.3">
      <c r="AF105" s="3"/>
    </row>
    <row r="106" spans="32:32" x14ac:dyDescent="0.3">
      <c r="AF106" s="3"/>
    </row>
    <row r="107" spans="32:32" x14ac:dyDescent="0.3">
      <c r="AF107" s="3"/>
    </row>
    <row r="108" spans="32:32" x14ac:dyDescent="0.3">
      <c r="AF108" s="3"/>
    </row>
    <row r="109" spans="32:32" x14ac:dyDescent="0.3">
      <c r="AF109" s="3"/>
    </row>
    <row r="110" spans="32:32" x14ac:dyDescent="0.3">
      <c r="AF110" s="3"/>
    </row>
    <row r="111" spans="32:32" x14ac:dyDescent="0.3">
      <c r="AF111" s="3"/>
    </row>
    <row r="112" spans="32:32" x14ac:dyDescent="0.3">
      <c r="AF112" s="3"/>
    </row>
    <row r="113" spans="32:32" x14ac:dyDescent="0.3">
      <c r="AF113" s="3"/>
    </row>
    <row r="114" spans="32:32" x14ac:dyDescent="0.3">
      <c r="AF114" s="3"/>
    </row>
    <row r="115" spans="32:32" x14ac:dyDescent="0.3">
      <c r="AF115" s="3"/>
    </row>
    <row r="116" spans="32:32" x14ac:dyDescent="0.3">
      <c r="AF116" s="3"/>
    </row>
    <row r="117" spans="32:32" x14ac:dyDescent="0.3">
      <c r="AF117" s="3"/>
    </row>
    <row r="118" spans="32:32" x14ac:dyDescent="0.3">
      <c r="AF118" s="3"/>
    </row>
    <row r="119" spans="32:32" x14ac:dyDescent="0.3">
      <c r="AF119" s="3"/>
    </row>
    <row r="120" spans="32:32" x14ac:dyDescent="0.3">
      <c r="AF120" s="3"/>
    </row>
    <row r="121" spans="32:32" x14ac:dyDescent="0.3">
      <c r="AF121" s="3"/>
    </row>
    <row r="122" spans="32:32" x14ac:dyDescent="0.3">
      <c r="AF122" s="3"/>
    </row>
    <row r="123" spans="32:32" x14ac:dyDescent="0.3">
      <c r="AF123" s="3"/>
    </row>
    <row r="124" spans="32:32" x14ac:dyDescent="0.3">
      <c r="AF124" s="3"/>
    </row>
    <row r="125" spans="32:32" x14ac:dyDescent="0.3">
      <c r="AF125" s="3"/>
    </row>
    <row r="126" spans="32:32" x14ac:dyDescent="0.3">
      <c r="AF126" s="3"/>
    </row>
    <row r="127" spans="32:32" x14ac:dyDescent="0.3">
      <c r="AF127" s="3"/>
    </row>
    <row r="128" spans="32:32" x14ac:dyDescent="0.3">
      <c r="AF128" s="3"/>
    </row>
    <row r="129" spans="32:32" x14ac:dyDescent="0.3">
      <c r="AF129" s="3"/>
    </row>
    <row r="130" spans="32:32" x14ac:dyDescent="0.3">
      <c r="AF130" s="3"/>
    </row>
    <row r="131" spans="32:32" x14ac:dyDescent="0.3">
      <c r="AF131" s="3"/>
    </row>
    <row r="132" spans="32:32" x14ac:dyDescent="0.3">
      <c r="AF132" s="3"/>
    </row>
    <row r="133" spans="32:32" x14ac:dyDescent="0.3">
      <c r="AF133" s="3"/>
    </row>
    <row r="134" spans="32:32" x14ac:dyDescent="0.3">
      <c r="AF134" s="3"/>
    </row>
    <row r="135" spans="32:32" x14ac:dyDescent="0.3">
      <c r="AF135" s="3"/>
    </row>
    <row r="136" spans="32:32" x14ac:dyDescent="0.3">
      <c r="AF136" s="3"/>
    </row>
    <row r="137" spans="32:32" x14ac:dyDescent="0.3">
      <c r="AF137" s="3"/>
    </row>
    <row r="138" spans="32:32" x14ac:dyDescent="0.3">
      <c r="AF138" s="3"/>
    </row>
    <row r="139" spans="32:32" x14ac:dyDescent="0.3">
      <c r="AF139" s="3"/>
    </row>
    <row r="140" spans="32:32" x14ac:dyDescent="0.3">
      <c r="AF140" s="3"/>
    </row>
    <row r="141" spans="32:32" x14ac:dyDescent="0.3">
      <c r="AF141" s="3"/>
    </row>
    <row r="142" spans="32:32" x14ac:dyDescent="0.3">
      <c r="AF142" s="3"/>
    </row>
    <row r="143" spans="32:32" x14ac:dyDescent="0.3">
      <c r="AF143" s="3"/>
    </row>
    <row r="144" spans="32:32" x14ac:dyDescent="0.3">
      <c r="AF144" s="3"/>
    </row>
    <row r="145" spans="32:32" x14ac:dyDescent="0.3">
      <c r="AF145" s="3"/>
    </row>
    <row r="146" spans="32:32" x14ac:dyDescent="0.3">
      <c r="AF146" s="3"/>
    </row>
    <row r="147" spans="32:32" x14ac:dyDescent="0.3">
      <c r="AF147" s="3"/>
    </row>
    <row r="148" spans="32:32" x14ac:dyDescent="0.3">
      <c r="AF148" s="3"/>
    </row>
    <row r="149" spans="32:32" x14ac:dyDescent="0.3">
      <c r="AF149" s="3"/>
    </row>
    <row r="150" spans="32:32" x14ac:dyDescent="0.3">
      <c r="AF150" s="3"/>
    </row>
    <row r="151" spans="32:32" x14ac:dyDescent="0.3">
      <c r="AF151" s="3"/>
    </row>
    <row r="152" spans="32:32" x14ac:dyDescent="0.3">
      <c r="AF152" s="3"/>
    </row>
    <row r="153" spans="32:32" x14ac:dyDescent="0.3">
      <c r="AF153" s="3"/>
    </row>
    <row r="154" spans="32:32" x14ac:dyDescent="0.3">
      <c r="AF154" s="3"/>
    </row>
    <row r="155" spans="32:32" x14ac:dyDescent="0.3">
      <c r="AF155" s="3"/>
    </row>
    <row r="156" spans="32:32" x14ac:dyDescent="0.3">
      <c r="AF156" s="3"/>
    </row>
    <row r="157" spans="32:32" x14ac:dyDescent="0.3">
      <c r="AF157" s="3"/>
    </row>
    <row r="158" spans="32:32" x14ac:dyDescent="0.3">
      <c r="AF158" s="3"/>
    </row>
    <row r="159" spans="32:32" x14ac:dyDescent="0.3">
      <c r="AF159" s="3"/>
    </row>
    <row r="160" spans="32:32" x14ac:dyDescent="0.3">
      <c r="AF160" s="3"/>
    </row>
    <row r="161" spans="32:32" x14ac:dyDescent="0.3">
      <c r="AF161" s="3"/>
    </row>
    <row r="162" spans="32:32" x14ac:dyDescent="0.3">
      <c r="AF162" s="3"/>
    </row>
    <row r="163" spans="32:32" x14ac:dyDescent="0.3">
      <c r="AF163" s="3"/>
    </row>
    <row r="164" spans="32:32" x14ac:dyDescent="0.3">
      <c r="AF164" s="3"/>
    </row>
    <row r="165" spans="32:32" x14ac:dyDescent="0.3">
      <c r="AF165" s="3"/>
    </row>
    <row r="166" spans="32:32" x14ac:dyDescent="0.3">
      <c r="AF166" s="3"/>
    </row>
    <row r="167" spans="32:32" x14ac:dyDescent="0.3">
      <c r="AF167" s="3"/>
    </row>
    <row r="168" spans="32:32" x14ac:dyDescent="0.3">
      <c r="AF168" s="3"/>
    </row>
    <row r="169" spans="32:32" x14ac:dyDescent="0.3">
      <c r="AF169" s="3"/>
    </row>
    <row r="170" spans="32:32" x14ac:dyDescent="0.3">
      <c r="AF170" s="3"/>
    </row>
    <row r="171" spans="32:32" x14ac:dyDescent="0.3">
      <c r="AF171" s="3"/>
    </row>
    <row r="172" spans="32:32" x14ac:dyDescent="0.3">
      <c r="AF172" s="3"/>
    </row>
    <row r="173" spans="32:32" x14ac:dyDescent="0.3">
      <c r="AF173" s="3"/>
    </row>
    <row r="174" spans="32:32" x14ac:dyDescent="0.3">
      <c r="AF174" s="3"/>
    </row>
    <row r="175" spans="32:32" x14ac:dyDescent="0.3">
      <c r="AF175" s="3"/>
    </row>
    <row r="176" spans="32:32" x14ac:dyDescent="0.3">
      <c r="AF176" s="3"/>
    </row>
    <row r="177" spans="32:32" x14ac:dyDescent="0.3">
      <c r="AF177" s="3"/>
    </row>
    <row r="178" spans="32:32" x14ac:dyDescent="0.3">
      <c r="AF178" s="3"/>
    </row>
    <row r="179" spans="32:32" x14ac:dyDescent="0.3">
      <c r="AF179" s="3"/>
    </row>
    <row r="180" spans="32:32" x14ac:dyDescent="0.3">
      <c r="AF180" s="3"/>
    </row>
    <row r="181" spans="32:32" x14ac:dyDescent="0.3">
      <c r="AF181" s="3"/>
    </row>
    <row r="182" spans="32:32" x14ac:dyDescent="0.3">
      <c r="AF182" s="3"/>
    </row>
    <row r="183" spans="32:32" x14ac:dyDescent="0.3">
      <c r="AF183" s="3"/>
    </row>
    <row r="184" spans="32:32" x14ac:dyDescent="0.3">
      <c r="AF184" s="3"/>
    </row>
    <row r="185" spans="32:32" x14ac:dyDescent="0.3">
      <c r="AF185" s="3"/>
    </row>
    <row r="186" spans="32:32" x14ac:dyDescent="0.3">
      <c r="AF186" s="3"/>
    </row>
    <row r="187" spans="32:32" x14ac:dyDescent="0.3">
      <c r="AF187" s="3"/>
    </row>
    <row r="188" spans="32:32" x14ac:dyDescent="0.3">
      <c r="AF188" s="3"/>
    </row>
    <row r="189" spans="32:32" x14ac:dyDescent="0.3">
      <c r="AF189" s="3"/>
    </row>
    <row r="190" spans="32:32" x14ac:dyDescent="0.3">
      <c r="AF190" s="3"/>
    </row>
    <row r="191" spans="32:32" x14ac:dyDescent="0.3">
      <c r="AF191" s="3"/>
    </row>
    <row r="192" spans="32:32" x14ac:dyDescent="0.3">
      <c r="AF192" s="3"/>
    </row>
    <row r="193" spans="32:32" x14ac:dyDescent="0.3">
      <c r="AF193" s="3"/>
    </row>
    <row r="194" spans="32:32" x14ac:dyDescent="0.3">
      <c r="AF194" s="3"/>
    </row>
    <row r="195" spans="32:32" x14ac:dyDescent="0.3">
      <c r="AF195" s="3"/>
    </row>
    <row r="196" spans="32:32" x14ac:dyDescent="0.3">
      <c r="AF196" s="3"/>
    </row>
    <row r="197" spans="32:32" x14ac:dyDescent="0.3">
      <c r="AF197" s="3"/>
    </row>
    <row r="198" spans="32:32" x14ac:dyDescent="0.3">
      <c r="AF198" s="3"/>
    </row>
    <row r="199" spans="32:32" x14ac:dyDescent="0.3">
      <c r="AF199" s="3"/>
    </row>
    <row r="200" spans="32:32" x14ac:dyDescent="0.3">
      <c r="AF200" s="3"/>
    </row>
    <row r="201" spans="32:32" x14ac:dyDescent="0.3">
      <c r="AF201" s="3"/>
    </row>
    <row r="202" spans="32:32" x14ac:dyDescent="0.3">
      <c r="AF202" s="3"/>
    </row>
    <row r="203" spans="32:32" x14ac:dyDescent="0.3">
      <c r="AF203" s="3"/>
    </row>
    <row r="204" spans="32:32" x14ac:dyDescent="0.3">
      <c r="AF204" s="3"/>
    </row>
    <row r="205" spans="32:32" x14ac:dyDescent="0.3">
      <c r="AF205" s="3"/>
    </row>
    <row r="206" spans="32:32" x14ac:dyDescent="0.3">
      <c r="AF206" s="3"/>
    </row>
    <row r="207" spans="32:32" x14ac:dyDescent="0.3">
      <c r="AF207" s="3"/>
    </row>
    <row r="208" spans="32:32" x14ac:dyDescent="0.3">
      <c r="AF208" s="3"/>
    </row>
    <row r="209" spans="32:32" x14ac:dyDescent="0.3">
      <c r="AF209" s="3"/>
    </row>
    <row r="210" spans="32:32" x14ac:dyDescent="0.3">
      <c r="AF210" s="3"/>
    </row>
    <row r="211" spans="32:32" x14ac:dyDescent="0.3">
      <c r="AF211" s="3"/>
    </row>
    <row r="212" spans="32:32" x14ac:dyDescent="0.3">
      <c r="AF212" s="3"/>
    </row>
    <row r="213" spans="32:32" x14ac:dyDescent="0.3">
      <c r="AF213" s="3"/>
    </row>
    <row r="214" spans="32:32" x14ac:dyDescent="0.3">
      <c r="AF214" s="3"/>
    </row>
    <row r="215" spans="32:32" x14ac:dyDescent="0.3">
      <c r="AF215" s="3"/>
    </row>
    <row r="216" spans="32:32" x14ac:dyDescent="0.3">
      <c r="AF216" s="3"/>
    </row>
    <row r="217" spans="32:32" x14ac:dyDescent="0.3">
      <c r="AF217" s="3"/>
    </row>
    <row r="218" spans="32:32" x14ac:dyDescent="0.3">
      <c r="AF218" s="3"/>
    </row>
    <row r="219" spans="32:32" x14ac:dyDescent="0.3">
      <c r="AF219" s="3"/>
    </row>
    <row r="220" spans="32:32" x14ac:dyDescent="0.3">
      <c r="AF220" s="3"/>
    </row>
    <row r="221" spans="32:32" x14ac:dyDescent="0.3">
      <c r="AF221" s="3"/>
    </row>
    <row r="222" spans="32:32" x14ac:dyDescent="0.3">
      <c r="AF222" s="3"/>
    </row>
    <row r="223" spans="32:32" x14ac:dyDescent="0.3">
      <c r="AF223" s="3"/>
    </row>
    <row r="224" spans="32:32" x14ac:dyDescent="0.3">
      <c r="AF224" s="3"/>
    </row>
    <row r="225" spans="32:32" x14ac:dyDescent="0.3">
      <c r="AF225" s="3"/>
    </row>
    <row r="226" spans="32:32" x14ac:dyDescent="0.3">
      <c r="AF226" s="3"/>
    </row>
    <row r="227" spans="32:32" x14ac:dyDescent="0.3">
      <c r="AF227" s="3"/>
    </row>
    <row r="228" spans="32:32" x14ac:dyDescent="0.3">
      <c r="AF228" s="3"/>
    </row>
    <row r="229" spans="32:32" x14ac:dyDescent="0.3">
      <c r="AF229" s="3"/>
    </row>
    <row r="230" spans="32:32" x14ac:dyDescent="0.3">
      <c r="AF230" s="3"/>
    </row>
    <row r="231" spans="32:32" x14ac:dyDescent="0.3">
      <c r="AF231" s="3"/>
    </row>
    <row r="232" spans="32:32" x14ac:dyDescent="0.3">
      <c r="AF232" s="3"/>
    </row>
    <row r="233" spans="32:32" x14ac:dyDescent="0.3">
      <c r="AF233" s="3"/>
    </row>
    <row r="234" spans="32:32" x14ac:dyDescent="0.3">
      <c r="AF234" s="3"/>
    </row>
    <row r="235" spans="32:32" x14ac:dyDescent="0.3">
      <c r="AF235" s="3"/>
    </row>
    <row r="236" spans="32:32" x14ac:dyDescent="0.3">
      <c r="AF236" s="3"/>
    </row>
    <row r="237" spans="32:32" x14ac:dyDescent="0.3">
      <c r="AF237" s="3"/>
    </row>
    <row r="238" spans="32:32" x14ac:dyDescent="0.3">
      <c r="AF238" s="3"/>
    </row>
    <row r="239" spans="32:32" x14ac:dyDescent="0.3">
      <c r="AF239" s="3"/>
    </row>
    <row r="240" spans="32:32" x14ac:dyDescent="0.3">
      <c r="AF240" s="3"/>
    </row>
    <row r="241" spans="32:32" x14ac:dyDescent="0.3">
      <c r="AF241" s="3"/>
    </row>
    <row r="242" spans="32:32" x14ac:dyDescent="0.3">
      <c r="AF242" s="3"/>
    </row>
    <row r="243" spans="32:32" x14ac:dyDescent="0.3">
      <c r="AF243" s="3"/>
    </row>
    <row r="244" spans="32:32" x14ac:dyDescent="0.3">
      <c r="AF244" s="3"/>
    </row>
    <row r="245" spans="32:32" x14ac:dyDescent="0.3">
      <c r="AF245" s="3"/>
    </row>
    <row r="246" spans="32:32" x14ac:dyDescent="0.3">
      <c r="AF246" s="3"/>
    </row>
    <row r="247" spans="32:32" x14ac:dyDescent="0.3">
      <c r="AF247" s="3"/>
    </row>
    <row r="248" spans="32:32" x14ac:dyDescent="0.3">
      <c r="AF248" s="3"/>
    </row>
    <row r="249" spans="32:32" x14ac:dyDescent="0.3">
      <c r="AF249" s="3"/>
    </row>
    <row r="250" spans="32:32" x14ac:dyDescent="0.3">
      <c r="AF250" s="3"/>
    </row>
    <row r="251" spans="32:32" x14ac:dyDescent="0.3">
      <c r="AF251" s="3"/>
    </row>
    <row r="252" spans="32:32" x14ac:dyDescent="0.3">
      <c r="AF252" s="3"/>
    </row>
    <row r="253" spans="32:32" x14ac:dyDescent="0.3">
      <c r="AF253" s="3"/>
    </row>
    <row r="254" spans="32:32" x14ac:dyDescent="0.3">
      <c r="AF254" s="3"/>
    </row>
    <row r="255" spans="32:32" x14ac:dyDescent="0.3">
      <c r="AF255" s="3"/>
    </row>
    <row r="256" spans="32:32" x14ac:dyDescent="0.3">
      <c r="AF256" s="3"/>
    </row>
    <row r="257" spans="32:32" x14ac:dyDescent="0.3">
      <c r="AF257" s="3"/>
    </row>
    <row r="258" spans="32:32" x14ac:dyDescent="0.3">
      <c r="AF258" s="3"/>
    </row>
    <row r="259" spans="32:32" x14ac:dyDescent="0.3">
      <c r="AF259" s="3"/>
    </row>
    <row r="260" spans="32:32" x14ac:dyDescent="0.3">
      <c r="AF260" s="3"/>
    </row>
    <row r="261" spans="32:32" x14ac:dyDescent="0.3">
      <c r="AF261" s="3"/>
    </row>
    <row r="262" spans="32:32" x14ac:dyDescent="0.3">
      <c r="AF262" s="3"/>
    </row>
    <row r="263" spans="32:32" x14ac:dyDescent="0.3">
      <c r="AF263" s="3"/>
    </row>
    <row r="264" spans="32:32" x14ac:dyDescent="0.3">
      <c r="AF264" s="3"/>
    </row>
    <row r="265" spans="32:32" x14ac:dyDescent="0.3">
      <c r="AF265" s="3"/>
    </row>
    <row r="266" spans="32:32" x14ac:dyDescent="0.3">
      <c r="AF266" s="3"/>
    </row>
    <row r="267" spans="32:32" x14ac:dyDescent="0.3">
      <c r="AF267" s="3"/>
    </row>
    <row r="268" spans="32:32" x14ac:dyDescent="0.3">
      <c r="AF268" s="3"/>
    </row>
  </sheetData>
  <protectedRanges>
    <protectedRange sqref="Y10:AD10" name="Rango1_2_1"/>
    <protectedRange sqref="V11:X12" name="Rango1_1_1_6"/>
  </protectedRanges>
  <mergeCells count="32">
    <mergeCell ref="C6:D8"/>
    <mergeCell ref="E6:AE6"/>
    <mergeCell ref="E7:AE7"/>
    <mergeCell ref="E8:AE8"/>
    <mergeCell ref="C9:C10"/>
    <mergeCell ref="D9:D10"/>
    <mergeCell ref="E9:E10"/>
    <mergeCell ref="F9:F10"/>
    <mergeCell ref="G9:G10"/>
    <mergeCell ref="H9:H10"/>
    <mergeCell ref="AE9:AF9"/>
    <mergeCell ref="T9:T10"/>
    <mergeCell ref="U9:U10"/>
    <mergeCell ref="V9:V10"/>
    <mergeCell ref="W9:W10"/>
    <mergeCell ref="X9:X10"/>
    <mergeCell ref="C14:D14"/>
    <mergeCell ref="C15:D15"/>
    <mergeCell ref="D16:F16"/>
    <mergeCell ref="D17:F17"/>
    <mergeCell ref="Y9:AD9"/>
    <mergeCell ref="N9:R9"/>
    <mergeCell ref="C11:C12"/>
    <mergeCell ref="D11:D12"/>
    <mergeCell ref="E11:E12"/>
    <mergeCell ref="F11:F12"/>
    <mergeCell ref="S9:S10"/>
    <mergeCell ref="I9:I10"/>
    <mergeCell ref="J9:J10"/>
    <mergeCell ref="K9:K10"/>
    <mergeCell ref="L9:L10"/>
    <mergeCell ref="M9:M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7"/>
  <sheetViews>
    <sheetView showGridLines="0" topLeftCell="B1" zoomScale="10" zoomScaleNormal="10" workbookViewId="0">
      <selection activeCell="T10" activeCellId="2" sqref="D10:D13 G10:H13 T10:T13"/>
    </sheetView>
  </sheetViews>
  <sheetFormatPr baseColWidth="10" defaultRowHeight="15" x14ac:dyDescent="0.25"/>
  <cols>
    <col min="1" max="1" width="16.42578125" hidden="1" customWidth="1"/>
    <col min="2" max="2" width="12.42578125" customWidth="1"/>
    <col min="3" max="3" width="54.7109375" style="40" customWidth="1"/>
    <col min="4" max="4" width="24.28515625" style="40" customWidth="1"/>
    <col min="5" max="5" width="64.42578125" style="41" customWidth="1"/>
    <col min="6" max="6" width="26.140625" style="41" customWidth="1"/>
    <col min="7" max="7" width="10" style="40" customWidth="1"/>
    <col min="8" max="8" width="33.28515625" style="41" customWidth="1"/>
    <col min="9" max="9" width="28.42578125" style="42" customWidth="1"/>
    <col min="10" max="10" width="20.140625" style="43" customWidth="1"/>
    <col min="11" max="11" width="41.5703125" style="44" customWidth="1"/>
    <col min="12" max="12" width="47.5703125" style="41" customWidth="1"/>
    <col min="13" max="13" width="57" style="41" customWidth="1"/>
    <col min="14" max="14" width="16" style="40" customWidth="1"/>
    <col min="15" max="15" width="14.140625" style="40" customWidth="1"/>
    <col min="16" max="16" width="15.42578125" style="42" customWidth="1"/>
    <col min="17" max="17" width="15.140625" style="40" customWidth="1"/>
    <col min="18" max="18" width="13.140625" style="42" customWidth="1"/>
    <col min="19" max="19" width="8" style="40" customWidth="1"/>
    <col min="20" max="20" width="95.42578125" style="41" customWidth="1"/>
    <col min="21" max="21" width="35.85546875" style="40" customWidth="1"/>
    <col min="22" max="22" width="21.28515625" style="45" customWidth="1"/>
    <col min="23" max="23" width="13.85546875" style="40" customWidth="1"/>
    <col min="24" max="24" width="4.140625" style="40" hidden="1" customWidth="1"/>
    <col min="25" max="25" width="15.5703125" style="40" customWidth="1"/>
    <col min="26" max="26" width="16.7109375" style="40" customWidth="1"/>
    <col min="27" max="27" width="13.42578125" style="40" customWidth="1"/>
    <col min="28" max="28" width="11.7109375" style="40" customWidth="1"/>
    <col min="29" max="29" width="12.85546875" style="40" customWidth="1"/>
    <col min="30" max="30" width="16.5703125" style="40" customWidth="1"/>
    <col min="31" max="31" width="10.7109375" style="40" customWidth="1"/>
    <col min="32" max="32" width="18.5703125" style="40" customWidth="1"/>
    <col min="33" max="33" width="67.140625" style="343" customWidth="1"/>
  </cols>
  <sheetData>
    <row r="1" spans="1:47" ht="9.75" customHeight="1" x14ac:dyDescent="0.25">
      <c r="AG1" s="41"/>
    </row>
    <row r="2" spans="1:47" ht="28.5" customHeight="1" x14ac:dyDescent="0.25">
      <c r="C2" s="47"/>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1:47" ht="28.5" customHeight="1" x14ac:dyDescent="0.25">
      <c r="C3" s="47"/>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7" s="46" customFormat="1" ht="28.5" customHeight="1" x14ac:dyDescent="0.25">
      <c r="C4" s="324"/>
      <c r="D4" s="325"/>
      <c r="E4" s="325"/>
      <c r="F4" s="48"/>
      <c r="G4" s="48"/>
      <c r="H4" s="48"/>
      <c r="I4" s="48"/>
      <c r="J4" s="48"/>
      <c r="K4" s="48"/>
      <c r="L4" s="48"/>
      <c r="M4" s="48"/>
      <c r="N4" s="325"/>
      <c r="O4" s="325"/>
      <c r="P4" s="325"/>
      <c r="Q4" s="325"/>
      <c r="R4" s="325"/>
      <c r="S4" s="48"/>
      <c r="T4" s="48"/>
      <c r="U4" s="48"/>
      <c r="V4" s="48"/>
      <c r="W4" s="48"/>
      <c r="X4" s="48"/>
      <c r="Y4" s="48"/>
      <c r="Z4" s="325"/>
      <c r="AA4" s="325"/>
      <c r="AB4" s="325"/>
      <c r="AC4" s="325"/>
      <c r="AD4" s="325"/>
      <c r="AE4" s="325"/>
      <c r="AF4" s="325"/>
      <c r="AG4" s="325"/>
    </row>
    <row r="5" spans="1:47" ht="36" customHeight="1" x14ac:dyDescent="0.25">
      <c r="C5" s="399"/>
      <c r="D5" s="400"/>
      <c r="E5" s="405" t="s">
        <v>0</v>
      </c>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7"/>
      <c r="AF5" s="326" t="s">
        <v>1</v>
      </c>
      <c r="AG5" s="327"/>
    </row>
    <row r="6" spans="1:47" ht="64.5" customHeight="1" x14ac:dyDescent="0.25">
      <c r="C6" s="401"/>
      <c r="D6" s="402"/>
      <c r="E6" s="408" t="s">
        <v>2</v>
      </c>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10"/>
      <c r="AF6" s="51" t="s">
        <v>3</v>
      </c>
      <c r="AG6" s="328"/>
    </row>
    <row r="7" spans="1:47" ht="60.75" customHeight="1" x14ac:dyDescent="0.25">
      <c r="C7" s="403"/>
      <c r="D7" s="404"/>
      <c r="E7" s="411" t="s">
        <v>4</v>
      </c>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3"/>
      <c r="AF7" s="53" t="s">
        <v>5</v>
      </c>
      <c r="AG7" s="329"/>
    </row>
    <row r="8" spans="1:47" s="1" customFormat="1" ht="153.75" customHeight="1" x14ac:dyDescent="0.3">
      <c r="C8" s="414" t="s">
        <v>6</v>
      </c>
      <c r="D8" s="414" t="s">
        <v>7</v>
      </c>
      <c r="E8" s="414" t="s">
        <v>8</v>
      </c>
      <c r="F8" s="395" t="s">
        <v>9</v>
      </c>
      <c r="G8" s="393" t="s">
        <v>10</v>
      </c>
      <c r="H8" s="395" t="s">
        <v>11</v>
      </c>
      <c r="I8" s="427" t="s">
        <v>12</v>
      </c>
      <c r="J8" s="393" t="s">
        <v>13</v>
      </c>
      <c r="K8" s="395" t="s">
        <v>14</v>
      </c>
      <c r="L8" s="397" t="s">
        <v>15</v>
      </c>
      <c r="M8" s="395" t="s">
        <v>16</v>
      </c>
      <c r="N8" s="387" t="s">
        <v>17</v>
      </c>
      <c r="O8" s="388"/>
      <c r="P8" s="388"/>
      <c r="Q8" s="388"/>
      <c r="R8" s="389"/>
      <c r="S8" s="393" t="s">
        <v>18</v>
      </c>
      <c r="T8" s="395" t="s">
        <v>19</v>
      </c>
      <c r="U8" s="395" t="s">
        <v>20</v>
      </c>
      <c r="V8" s="393" t="s">
        <v>21</v>
      </c>
      <c r="W8" s="393" t="s">
        <v>22</v>
      </c>
      <c r="X8" s="417" t="s">
        <v>23</v>
      </c>
      <c r="Y8" s="393" t="s">
        <v>607</v>
      </c>
      <c r="Z8" s="387" t="s">
        <v>24</v>
      </c>
      <c r="AA8" s="388"/>
      <c r="AB8" s="388"/>
      <c r="AC8" s="388"/>
      <c r="AD8" s="388"/>
      <c r="AE8" s="389"/>
      <c r="AF8" s="387" t="s">
        <v>25</v>
      </c>
      <c r="AG8" s="389"/>
      <c r="AU8" s="1" t="s">
        <v>26</v>
      </c>
    </row>
    <row r="9" spans="1:47" s="10" customFormat="1" ht="264.75" customHeight="1" x14ac:dyDescent="0.3">
      <c r="C9" s="395"/>
      <c r="D9" s="395"/>
      <c r="E9" s="395"/>
      <c r="F9" s="396"/>
      <c r="G9" s="394"/>
      <c r="H9" s="396"/>
      <c r="I9" s="428"/>
      <c r="J9" s="394"/>
      <c r="K9" s="396"/>
      <c r="L9" s="398"/>
      <c r="M9" s="396"/>
      <c r="N9" s="11" t="s">
        <v>27</v>
      </c>
      <c r="O9" s="12" t="s">
        <v>28</v>
      </c>
      <c r="P9" s="13" t="s">
        <v>29</v>
      </c>
      <c r="Q9" s="12" t="s">
        <v>28</v>
      </c>
      <c r="R9" s="13" t="s">
        <v>30</v>
      </c>
      <c r="S9" s="394"/>
      <c r="T9" s="396"/>
      <c r="U9" s="478"/>
      <c r="V9" s="476"/>
      <c r="W9" s="476"/>
      <c r="X9" s="594"/>
      <c r="Y9" s="476" t="s">
        <v>607</v>
      </c>
      <c r="Z9" s="330" t="s">
        <v>31</v>
      </c>
      <c r="AA9" s="330" t="s">
        <v>32</v>
      </c>
      <c r="AB9" s="147" t="s">
        <v>33</v>
      </c>
      <c r="AC9" s="330" t="s">
        <v>34</v>
      </c>
      <c r="AD9" s="147" t="s">
        <v>35</v>
      </c>
      <c r="AE9" s="330" t="s">
        <v>36</v>
      </c>
      <c r="AF9" s="331" t="s">
        <v>37</v>
      </c>
      <c r="AG9" s="148" t="s">
        <v>38</v>
      </c>
    </row>
    <row r="10" spans="1:47" s="1" customFormat="1" ht="297.75" customHeight="1" x14ac:dyDescent="0.3">
      <c r="A10" s="15" t="s">
        <v>77</v>
      </c>
      <c r="B10" s="15"/>
      <c r="C10" s="390" t="s">
        <v>39</v>
      </c>
      <c r="D10" s="392" t="s">
        <v>608</v>
      </c>
      <c r="E10" s="392" t="s">
        <v>609</v>
      </c>
      <c r="F10" s="392" t="s">
        <v>610</v>
      </c>
      <c r="G10" s="28">
        <v>1</v>
      </c>
      <c r="H10" s="17" t="s">
        <v>611</v>
      </c>
      <c r="I10" s="17" t="s">
        <v>612</v>
      </c>
      <c r="J10" s="18" t="s">
        <v>613</v>
      </c>
      <c r="K10" s="17" t="s">
        <v>614</v>
      </c>
      <c r="L10" s="17" t="s">
        <v>615</v>
      </c>
      <c r="M10" s="39" t="s">
        <v>616</v>
      </c>
      <c r="N10" s="39" t="s">
        <v>86</v>
      </c>
      <c r="O10" s="19">
        <v>0.6</v>
      </c>
      <c r="P10" s="26" t="s">
        <v>196</v>
      </c>
      <c r="Q10" s="19">
        <v>0.4</v>
      </c>
      <c r="R10" s="26" t="s">
        <v>110</v>
      </c>
      <c r="S10" s="118" t="s">
        <v>617</v>
      </c>
      <c r="T10" s="133" t="s">
        <v>618</v>
      </c>
      <c r="U10" s="153" t="s">
        <v>619</v>
      </c>
      <c r="V10" s="301" t="s">
        <v>214</v>
      </c>
      <c r="W10" s="301" t="s">
        <v>54</v>
      </c>
      <c r="X10" s="332">
        <v>40</v>
      </c>
      <c r="Y10" s="333" t="s">
        <v>620</v>
      </c>
      <c r="Z10" s="334" t="s">
        <v>621</v>
      </c>
      <c r="AA10" s="332">
        <v>0.1</v>
      </c>
      <c r="AB10" s="301" t="s">
        <v>92</v>
      </c>
      <c r="AC10" s="335">
        <v>0.3</v>
      </c>
      <c r="AD10" s="301" t="s">
        <v>177</v>
      </c>
      <c r="AE10" s="301" t="s">
        <v>177</v>
      </c>
      <c r="AF10" s="123" t="s">
        <v>57</v>
      </c>
      <c r="AG10" s="17" t="s">
        <v>622</v>
      </c>
      <c r="AH10" s="126"/>
      <c r="AI10" s="126"/>
      <c r="AJ10" s="126"/>
      <c r="AK10" s="126"/>
      <c r="AL10" s="126"/>
    </row>
    <row r="11" spans="1:47" s="1" customFormat="1" ht="304.5" customHeight="1" x14ac:dyDescent="0.3">
      <c r="A11" s="15" t="s">
        <v>94</v>
      </c>
      <c r="B11" s="15"/>
      <c r="C11" s="390"/>
      <c r="D11" s="392"/>
      <c r="E11" s="392"/>
      <c r="F11" s="392"/>
      <c r="G11" s="28">
        <v>2</v>
      </c>
      <c r="H11" s="24" t="s">
        <v>623</v>
      </c>
      <c r="I11" s="24" t="s">
        <v>624</v>
      </c>
      <c r="J11" s="336" t="s">
        <v>625</v>
      </c>
      <c r="K11" s="17" t="s">
        <v>626</v>
      </c>
      <c r="L11" s="24" t="s">
        <v>627</v>
      </c>
      <c r="M11" s="17" t="s">
        <v>628</v>
      </c>
      <c r="N11" s="17" t="s">
        <v>100</v>
      </c>
      <c r="O11" s="19">
        <v>0.8</v>
      </c>
      <c r="P11" s="26" t="s">
        <v>110</v>
      </c>
      <c r="Q11" s="19">
        <v>0.6</v>
      </c>
      <c r="R11" s="26" t="s">
        <v>629</v>
      </c>
      <c r="S11" s="118" t="s">
        <v>630</v>
      </c>
      <c r="T11" s="133" t="s">
        <v>631</v>
      </c>
      <c r="U11" s="16" t="s">
        <v>632</v>
      </c>
      <c r="V11" s="20" t="s">
        <v>317</v>
      </c>
      <c r="W11" s="301" t="s">
        <v>54</v>
      </c>
      <c r="X11" s="332">
        <v>40</v>
      </c>
      <c r="Y11" s="333" t="s">
        <v>633</v>
      </c>
      <c r="Z11" s="134" t="s">
        <v>634</v>
      </c>
      <c r="AA11" s="337" t="s">
        <v>635</v>
      </c>
      <c r="AB11" s="301" t="s">
        <v>234</v>
      </c>
      <c r="AC11" s="333" t="s">
        <v>636</v>
      </c>
      <c r="AD11" s="301" t="s">
        <v>196</v>
      </c>
      <c r="AE11" s="301" t="s">
        <v>110</v>
      </c>
      <c r="AF11" s="123" t="s">
        <v>57</v>
      </c>
      <c r="AG11" s="17" t="s">
        <v>637</v>
      </c>
      <c r="AI11" s="126"/>
      <c r="AJ11" s="126"/>
    </row>
    <row r="12" spans="1:47" s="1" customFormat="1" ht="287.25" customHeight="1" x14ac:dyDescent="0.3">
      <c r="A12" s="469" t="s">
        <v>638</v>
      </c>
      <c r="B12" s="30"/>
      <c r="C12" s="390"/>
      <c r="D12" s="392"/>
      <c r="E12" s="392"/>
      <c r="F12" s="392"/>
      <c r="G12" s="28">
        <v>3</v>
      </c>
      <c r="H12" s="17" t="s">
        <v>639</v>
      </c>
      <c r="I12" s="24" t="s">
        <v>624</v>
      </c>
      <c r="J12" s="65" t="s">
        <v>45</v>
      </c>
      <c r="K12" s="17" t="s">
        <v>640</v>
      </c>
      <c r="L12" s="24" t="s">
        <v>641</v>
      </c>
      <c r="M12" s="17" t="s">
        <v>642</v>
      </c>
      <c r="N12" s="18" t="s">
        <v>643</v>
      </c>
      <c r="O12" s="19">
        <v>0.6</v>
      </c>
      <c r="P12" s="26" t="s">
        <v>629</v>
      </c>
      <c r="Q12" s="19">
        <v>0.8</v>
      </c>
      <c r="R12" s="26" t="s">
        <v>549</v>
      </c>
      <c r="S12" s="118" t="s">
        <v>644</v>
      </c>
      <c r="T12" s="133" t="s">
        <v>645</v>
      </c>
      <c r="U12" s="16" t="s">
        <v>646</v>
      </c>
      <c r="V12" s="20" t="s">
        <v>647</v>
      </c>
      <c r="W12" s="301" t="s">
        <v>54</v>
      </c>
      <c r="X12" s="332">
        <v>40</v>
      </c>
      <c r="Y12" s="333" t="s">
        <v>648</v>
      </c>
      <c r="Z12" s="134" t="s">
        <v>649</v>
      </c>
      <c r="AA12" s="338">
        <v>9.6000000000000002E-2</v>
      </c>
      <c r="AB12" s="301" t="s">
        <v>474</v>
      </c>
      <c r="AC12" s="335">
        <f>Q12</f>
        <v>0.8</v>
      </c>
      <c r="AD12" s="301" t="s">
        <v>629</v>
      </c>
      <c r="AE12" s="301" t="s">
        <v>549</v>
      </c>
      <c r="AF12" s="123" t="s">
        <v>57</v>
      </c>
      <c r="AG12" s="17" t="s">
        <v>650</v>
      </c>
      <c r="AJ12" s="126"/>
      <c r="AK12" s="124"/>
    </row>
    <row r="13" spans="1:47" s="1" customFormat="1" ht="274.5" customHeight="1" x14ac:dyDescent="0.3">
      <c r="A13" s="469"/>
      <c r="B13" s="30"/>
      <c r="C13" s="390"/>
      <c r="D13" s="392"/>
      <c r="E13" s="392"/>
      <c r="F13" s="392"/>
      <c r="G13" s="28">
        <v>4</v>
      </c>
      <c r="H13" s="17" t="s">
        <v>651</v>
      </c>
      <c r="I13" s="24" t="s">
        <v>624</v>
      </c>
      <c r="J13" s="65" t="s">
        <v>45</v>
      </c>
      <c r="K13" s="17" t="s">
        <v>652</v>
      </c>
      <c r="L13" s="24" t="s">
        <v>653</v>
      </c>
      <c r="M13" s="17" t="s">
        <v>654</v>
      </c>
      <c r="N13" s="18" t="s">
        <v>643</v>
      </c>
      <c r="O13" s="19">
        <v>0.6</v>
      </c>
      <c r="P13" s="26" t="s">
        <v>629</v>
      </c>
      <c r="Q13" s="19">
        <v>0.8</v>
      </c>
      <c r="R13" s="26" t="s">
        <v>549</v>
      </c>
      <c r="S13" s="118" t="s">
        <v>644</v>
      </c>
      <c r="T13" s="133" t="s">
        <v>655</v>
      </c>
      <c r="U13" s="16" t="s">
        <v>656</v>
      </c>
      <c r="V13" s="20" t="s">
        <v>317</v>
      </c>
      <c r="W13" s="301" t="s">
        <v>54</v>
      </c>
      <c r="X13" s="332">
        <v>40</v>
      </c>
      <c r="Y13" s="333" t="s">
        <v>657</v>
      </c>
      <c r="Z13" s="339" t="s">
        <v>658</v>
      </c>
      <c r="AA13" s="332">
        <v>0.22</v>
      </c>
      <c r="AB13" s="301" t="s">
        <v>234</v>
      </c>
      <c r="AC13" s="335">
        <v>0.36</v>
      </c>
      <c r="AD13" s="301" t="s">
        <v>196</v>
      </c>
      <c r="AE13" s="301" t="s">
        <v>110</v>
      </c>
      <c r="AF13" s="123" t="s">
        <v>172</v>
      </c>
      <c r="AG13" s="340" t="s">
        <v>659</v>
      </c>
    </row>
    <row r="14" spans="1:47" ht="24" customHeight="1" x14ac:dyDescent="0.25">
      <c r="A14" s="70"/>
      <c r="B14" s="70"/>
      <c r="C14" s="71"/>
      <c r="D14" s="4"/>
      <c r="E14" s="72"/>
      <c r="F14" s="3"/>
      <c r="G14" s="2"/>
      <c r="H14" s="3"/>
      <c r="I14" s="73"/>
      <c r="J14" s="5"/>
      <c r="K14" s="6"/>
      <c r="L14" s="3"/>
      <c r="M14" s="3"/>
      <c r="N14" s="2"/>
      <c r="O14" s="2"/>
      <c r="P14" s="4"/>
      <c r="Q14" s="2"/>
      <c r="R14" s="4"/>
      <c r="S14" s="2"/>
      <c r="T14" s="3"/>
      <c r="U14" s="2"/>
      <c r="V14" s="7"/>
      <c r="W14" s="2"/>
      <c r="X14" s="2"/>
      <c r="Y14" s="2"/>
      <c r="Z14" s="2"/>
      <c r="AA14" s="2"/>
      <c r="AB14" s="2"/>
      <c r="AC14" s="2"/>
      <c r="AD14" s="2"/>
      <c r="AE14" s="341"/>
      <c r="AF14" s="2"/>
      <c r="AG14" s="3"/>
    </row>
    <row r="15" spans="1:47" ht="20.25" x14ac:dyDescent="0.25">
      <c r="C15" s="342" t="s">
        <v>69</v>
      </c>
      <c r="D15" s="342"/>
      <c r="E15" s="3"/>
      <c r="F15" s="3"/>
      <c r="G15" s="2"/>
      <c r="H15" s="3"/>
      <c r="I15" s="4"/>
      <c r="J15" s="5"/>
      <c r="K15" s="6"/>
      <c r="L15" s="3"/>
      <c r="M15" s="3"/>
      <c r="N15" s="2"/>
      <c r="O15" s="2"/>
      <c r="P15" s="4"/>
      <c r="Q15" s="2"/>
      <c r="R15" s="4"/>
      <c r="S15" s="2"/>
      <c r="T15" s="3"/>
      <c r="U15" s="2"/>
      <c r="V15" s="7"/>
      <c r="W15" s="2"/>
      <c r="X15" s="2"/>
      <c r="Y15" s="2"/>
      <c r="Z15" s="2"/>
      <c r="AA15" s="2"/>
      <c r="AB15" s="2"/>
      <c r="AC15" s="2"/>
      <c r="AD15" s="2"/>
      <c r="AE15" s="2"/>
      <c r="AF15" s="2"/>
      <c r="AG15" s="3"/>
    </row>
    <row r="16" spans="1:47" ht="20.25" x14ac:dyDescent="0.25">
      <c r="C16" s="386" t="s">
        <v>70</v>
      </c>
      <c r="D16" s="386"/>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2"/>
      <c r="AG16" s="3"/>
    </row>
    <row r="17" spans="3:33" ht="20.25" x14ac:dyDescent="0.25">
      <c r="C17" s="36" t="s">
        <v>71</v>
      </c>
      <c r="D17" s="385" t="s">
        <v>72</v>
      </c>
      <c r="E17" s="385"/>
      <c r="F17" s="385"/>
      <c r="G17" s="2"/>
      <c r="H17" s="3"/>
      <c r="I17" s="4"/>
      <c r="J17" s="5"/>
      <c r="K17" s="6"/>
      <c r="L17" s="3"/>
      <c r="M17" s="3"/>
      <c r="N17" s="2"/>
      <c r="O17" s="2"/>
      <c r="P17" s="4"/>
      <c r="Q17" s="2"/>
      <c r="R17" s="4"/>
      <c r="S17" s="2"/>
      <c r="T17" s="3"/>
      <c r="U17" s="2"/>
      <c r="V17" s="7"/>
      <c r="W17" s="2"/>
      <c r="X17" s="2"/>
      <c r="Y17" s="2"/>
      <c r="Z17" s="2"/>
      <c r="AA17" s="2"/>
      <c r="AB17" s="2"/>
      <c r="AC17" s="2"/>
      <c r="AD17" s="2"/>
      <c r="AE17" s="2"/>
      <c r="AF17" s="2"/>
      <c r="AG17" s="3"/>
    </row>
    <row r="18" spans="3:33" ht="20.25" x14ac:dyDescent="0.25">
      <c r="C18" s="36" t="s">
        <v>73</v>
      </c>
      <c r="D18" s="385" t="s">
        <v>74</v>
      </c>
      <c r="E18" s="385"/>
      <c r="F18" s="385"/>
      <c r="G18" s="2"/>
      <c r="H18" s="3"/>
      <c r="I18" s="4"/>
      <c r="J18" s="5"/>
      <c r="K18" s="6"/>
      <c r="L18" s="3"/>
      <c r="M18" s="3"/>
      <c r="N18" s="2"/>
      <c r="O18" s="2"/>
      <c r="P18" s="4"/>
      <c r="Q18" s="2"/>
      <c r="R18" s="4"/>
      <c r="S18" s="2"/>
      <c r="T18" s="3"/>
      <c r="U18" s="2"/>
      <c r="V18" s="7"/>
      <c r="W18" s="2"/>
      <c r="X18" s="2"/>
      <c r="Y18" s="2"/>
      <c r="Z18" s="2"/>
      <c r="AA18" s="2"/>
      <c r="AB18" s="2"/>
      <c r="AC18" s="2"/>
      <c r="AD18" s="2"/>
      <c r="AE18" s="2"/>
      <c r="AF18" s="2"/>
      <c r="AG18" s="3"/>
    </row>
    <row r="19" spans="3:33" ht="21" x14ac:dyDescent="0.25">
      <c r="C19" s="74"/>
      <c r="D19" s="74"/>
      <c r="E19" s="3"/>
      <c r="F19" s="3"/>
      <c r="G19" s="2"/>
      <c r="H19" s="3"/>
      <c r="I19" s="4"/>
      <c r="J19" s="5"/>
      <c r="K19" s="6"/>
      <c r="L19" s="3"/>
      <c r="M19" s="3"/>
      <c r="N19" s="2"/>
      <c r="O19" s="2"/>
      <c r="P19" s="4"/>
      <c r="Q19" s="2"/>
      <c r="R19" s="4"/>
      <c r="S19" s="2"/>
      <c r="T19" s="3"/>
      <c r="U19" s="2"/>
      <c r="V19" s="7"/>
      <c r="W19" s="2"/>
      <c r="X19" s="2"/>
      <c r="Y19" s="2"/>
      <c r="Z19" s="2"/>
      <c r="AA19" s="2"/>
      <c r="AB19" s="2"/>
      <c r="AC19" s="2"/>
      <c r="AD19" s="2"/>
      <c r="AE19" s="2"/>
      <c r="AF19" s="2"/>
      <c r="AG19" s="3"/>
    </row>
    <row r="20" spans="3:33" ht="21" x14ac:dyDescent="0.25">
      <c r="C20" s="74"/>
      <c r="D20" s="74"/>
      <c r="E20" s="3"/>
      <c r="F20" s="3"/>
      <c r="G20" s="2"/>
      <c r="H20" s="38"/>
      <c r="I20" s="4"/>
      <c r="J20" s="5"/>
      <c r="K20" s="6"/>
      <c r="L20" s="3"/>
      <c r="M20" s="3"/>
      <c r="N20" s="2"/>
      <c r="O20" s="2"/>
      <c r="P20" s="4"/>
      <c r="Q20" s="2"/>
      <c r="R20" s="4"/>
      <c r="S20" s="2"/>
      <c r="T20" s="3"/>
      <c r="U20" s="2"/>
      <c r="V20" s="7"/>
      <c r="W20" s="2"/>
      <c r="X20" s="2"/>
      <c r="Y20" s="2"/>
      <c r="Z20" s="2"/>
      <c r="AA20" s="2"/>
      <c r="AB20" s="2"/>
      <c r="AC20" s="2"/>
      <c r="AD20" s="2"/>
      <c r="AE20" s="2"/>
      <c r="AF20" s="2"/>
      <c r="AG20" s="3"/>
    </row>
    <row r="21" spans="3:33" ht="21" x14ac:dyDescent="0.25">
      <c r="C21" s="74"/>
      <c r="D21" s="74"/>
      <c r="E21" s="3"/>
      <c r="F21" s="3"/>
      <c r="G21" s="2"/>
      <c r="H21" s="38"/>
      <c r="I21" s="4"/>
      <c r="J21" s="5"/>
      <c r="K21" s="6"/>
      <c r="L21" s="3"/>
      <c r="M21" s="3"/>
      <c r="N21" s="2"/>
      <c r="O21" s="2"/>
      <c r="P21" s="4"/>
      <c r="Q21" s="2"/>
      <c r="R21" s="4"/>
      <c r="S21" s="2"/>
      <c r="T21" s="3"/>
      <c r="U21" s="2"/>
      <c r="V21" s="7"/>
      <c r="W21" s="2"/>
      <c r="X21" s="2"/>
      <c r="Y21" s="2"/>
      <c r="Z21" s="2"/>
      <c r="AA21" s="2"/>
      <c r="AB21" s="2"/>
      <c r="AC21" s="2"/>
      <c r="AD21" s="2"/>
      <c r="AE21" s="2"/>
      <c r="AF21" s="2"/>
      <c r="AG21" s="3"/>
    </row>
    <row r="22" spans="3:33" ht="21" x14ac:dyDescent="0.25">
      <c r="C22" s="74"/>
      <c r="D22" s="74"/>
      <c r="E22" s="3"/>
      <c r="F22" s="3"/>
      <c r="G22" s="2"/>
      <c r="H22" s="3"/>
      <c r="I22" s="4"/>
      <c r="J22" s="5"/>
      <c r="K22" s="6"/>
      <c r="L22" s="3"/>
      <c r="M22" s="3"/>
      <c r="N22" s="2"/>
      <c r="O22" s="2"/>
      <c r="P22" s="4"/>
      <c r="Q22" s="2"/>
      <c r="R22" s="4"/>
      <c r="S22" s="2"/>
      <c r="T22" s="3"/>
      <c r="U22" s="2"/>
      <c r="V22" s="7"/>
      <c r="W22" s="2"/>
      <c r="X22" s="2"/>
      <c r="Y22" s="2"/>
      <c r="Z22" s="2"/>
      <c r="AA22" s="2"/>
      <c r="AB22" s="2"/>
      <c r="AC22" s="2"/>
      <c r="AD22" s="2"/>
      <c r="AE22" s="2"/>
      <c r="AF22" s="2"/>
      <c r="AG22" s="3"/>
    </row>
    <row r="23" spans="3:33" ht="21" x14ac:dyDescent="0.25">
      <c r="C23" s="74"/>
      <c r="D23" s="36"/>
      <c r="E23" s="72"/>
      <c r="F23" s="72"/>
      <c r="G23" s="74"/>
      <c r="H23" s="72"/>
      <c r="I23" s="75"/>
      <c r="J23" s="76"/>
      <c r="K23" s="77"/>
      <c r="L23" s="72"/>
      <c r="M23" s="72"/>
      <c r="N23" s="74"/>
      <c r="O23" s="74"/>
      <c r="P23" s="75"/>
      <c r="Q23" s="74"/>
      <c r="R23" s="75"/>
      <c r="S23" s="74"/>
      <c r="T23" s="72"/>
      <c r="U23" s="74"/>
      <c r="V23" s="78"/>
      <c r="W23" s="74"/>
      <c r="X23" s="74"/>
      <c r="Y23" s="74"/>
      <c r="Z23" s="74"/>
      <c r="AA23" s="74"/>
      <c r="AB23" s="74"/>
      <c r="AC23" s="74"/>
      <c r="AD23" s="74"/>
      <c r="AE23" s="74"/>
      <c r="AF23" s="74"/>
      <c r="AG23" s="72"/>
    </row>
    <row r="24" spans="3:33" x14ac:dyDescent="0.25">
      <c r="AG24" s="41"/>
    </row>
    <row r="25" spans="3:33" x14ac:dyDescent="0.25">
      <c r="AG25" s="41"/>
    </row>
    <row r="26" spans="3:33" x14ac:dyDescent="0.25">
      <c r="AG26" s="41"/>
    </row>
    <row r="27" spans="3:33" x14ac:dyDescent="0.25">
      <c r="AG27" s="41"/>
    </row>
    <row r="28" spans="3:33" x14ac:dyDescent="0.25">
      <c r="AG28" s="41"/>
    </row>
    <row r="29" spans="3:33" x14ac:dyDescent="0.25">
      <c r="AG29" s="41"/>
    </row>
    <row r="30" spans="3:33" x14ac:dyDescent="0.25">
      <c r="AG30" s="41"/>
    </row>
    <row r="31" spans="3:33" x14ac:dyDescent="0.25">
      <c r="AG31" s="41"/>
    </row>
    <row r="32" spans="3:33" x14ac:dyDescent="0.25">
      <c r="AG32" s="41"/>
    </row>
    <row r="33" spans="33:33" x14ac:dyDescent="0.25">
      <c r="AG33" s="41"/>
    </row>
    <row r="34" spans="33:33" x14ac:dyDescent="0.25">
      <c r="AG34" s="41"/>
    </row>
    <row r="35" spans="33:33" x14ac:dyDescent="0.25">
      <c r="AG35" s="41"/>
    </row>
    <row r="36" spans="33:33" x14ac:dyDescent="0.25">
      <c r="AG36" s="41"/>
    </row>
    <row r="37" spans="33:33" x14ac:dyDescent="0.25">
      <c r="AG37" s="41"/>
    </row>
    <row r="38" spans="33:33" x14ac:dyDescent="0.25">
      <c r="AG38" s="41"/>
    </row>
    <row r="39" spans="33:33" x14ac:dyDescent="0.25">
      <c r="AG39" s="41"/>
    </row>
    <row r="40" spans="33:33" x14ac:dyDescent="0.25">
      <c r="AG40" s="41"/>
    </row>
    <row r="41" spans="33:33" x14ac:dyDescent="0.25">
      <c r="AG41" s="41"/>
    </row>
    <row r="42" spans="33:33" x14ac:dyDescent="0.25">
      <c r="AG42" s="41"/>
    </row>
    <row r="43" spans="33:33" x14ac:dyDescent="0.25">
      <c r="AG43" s="41"/>
    </row>
    <row r="44" spans="33:33" x14ac:dyDescent="0.25">
      <c r="AG44" s="41"/>
    </row>
    <row r="45" spans="33:33" x14ac:dyDescent="0.25">
      <c r="AG45" s="41"/>
    </row>
    <row r="46" spans="33:33" x14ac:dyDescent="0.25">
      <c r="AG46" s="41"/>
    </row>
    <row r="47" spans="33:33" x14ac:dyDescent="0.25">
      <c r="AG47" s="41"/>
    </row>
    <row r="48" spans="33:33" x14ac:dyDescent="0.25">
      <c r="AG48" s="41"/>
    </row>
    <row r="49" spans="33:33" x14ac:dyDescent="0.25">
      <c r="AG49" s="41"/>
    </row>
    <row r="50" spans="33:33" x14ac:dyDescent="0.25">
      <c r="AG50" s="41"/>
    </row>
    <row r="51" spans="33:33" x14ac:dyDescent="0.25">
      <c r="AG51" s="41"/>
    </row>
    <row r="52" spans="33:33" x14ac:dyDescent="0.25">
      <c r="AG52" s="41"/>
    </row>
    <row r="53" spans="33:33" x14ac:dyDescent="0.25">
      <c r="AG53" s="41"/>
    </row>
    <row r="54" spans="33:33" x14ac:dyDescent="0.25">
      <c r="AG54" s="41"/>
    </row>
    <row r="55" spans="33:33" x14ac:dyDescent="0.25">
      <c r="AG55" s="41"/>
    </row>
    <row r="56" spans="33:33" x14ac:dyDescent="0.25">
      <c r="AG56" s="41"/>
    </row>
    <row r="57" spans="33:33" x14ac:dyDescent="0.25">
      <c r="AG57" s="41"/>
    </row>
    <row r="58" spans="33:33" x14ac:dyDescent="0.25">
      <c r="AG58" s="41"/>
    </row>
    <row r="59" spans="33:33" x14ac:dyDescent="0.25">
      <c r="AG59" s="41"/>
    </row>
    <row r="60" spans="33:33" x14ac:dyDescent="0.25">
      <c r="AG60" s="41"/>
    </row>
    <row r="61" spans="33:33" x14ac:dyDescent="0.25">
      <c r="AG61" s="41"/>
    </row>
    <row r="62" spans="33:33" x14ac:dyDescent="0.25">
      <c r="AG62" s="41"/>
    </row>
    <row r="63" spans="33:33" x14ac:dyDescent="0.25">
      <c r="AG63" s="41"/>
    </row>
    <row r="64" spans="33:33" x14ac:dyDescent="0.25">
      <c r="AG64" s="41"/>
    </row>
    <row r="65" spans="33:33" x14ac:dyDescent="0.25">
      <c r="AG65" s="41"/>
    </row>
    <row r="66" spans="33:33" x14ac:dyDescent="0.25">
      <c r="AG66" s="41"/>
    </row>
    <row r="67" spans="33:33" x14ac:dyDescent="0.25">
      <c r="AG67" s="41"/>
    </row>
    <row r="68" spans="33:33" x14ac:dyDescent="0.25">
      <c r="AG68" s="41"/>
    </row>
    <row r="69" spans="33:33" x14ac:dyDescent="0.25">
      <c r="AG69" s="41"/>
    </row>
    <row r="70" spans="33:33" x14ac:dyDescent="0.25">
      <c r="AG70" s="41"/>
    </row>
    <row r="71" spans="33:33" x14ac:dyDescent="0.25">
      <c r="AG71" s="41"/>
    </row>
    <row r="72" spans="33:33" x14ac:dyDescent="0.25">
      <c r="AG72" s="41"/>
    </row>
    <row r="73" spans="33:33" x14ac:dyDescent="0.25">
      <c r="AG73" s="41"/>
    </row>
    <row r="74" spans="33:33" x14ac:dyDescent="0.25">
      <c r="AG74" s="41"/>
    </row>
    <row r="75" spans="33:33" x14ac:dyDescent="0.25">
      <c r="AG75" s="41"/>
    </row>
    <row r="76" spans="33:33" x14ac:dyDescent="0.25">
      <c r="AG76" s="41"/>
    </row>
    <row r="77" spans="33:33" x14ac:dyDescent="0.25">
      <c r="AG77" s="41"/>
    </row>
    <row r="78" spans="33:33" x14ac:dyDescent="0.25">
      <c r="AG78" s="41"/>
    </row>
    <row r="79" spans="33:33" x14ac:dyDescent="0.25">
      <c r="AG79" s="41"/>
    </row>
    <row r="80" spans="33:33" x14ac:dyDescent="0.25">
      <c r="AG80" s="41"/>
    </row>
    <row r="81" spans="33:33" x14ac:dyDescent="0.25">
      <c r="AG81" s="41"/>
    </row>
    <row r="82" spans="33:33" x14ac:dyDescent="0.25">
      <c r="AG82" s="41"/>
    </row>
    <row r="83" spans="33:33" x14ac:dyDescent="0.25">
      <c r="AG83" s="41"/>
    </row>
    <row r="84" spans="33:33" x14ac:dyDescent="0.25">
      <c r="AG84" s="41"/>
    </row>
    <row r="85" spans="33:33" x14ac:dyDescent="0.25">
      <c r="AG85" s="41"/>
    </row>
    <row r="86" spans="33:33" x14ac:dyDescent="0.25">
      <c r="AG86" s="41"/>
    </row>
    <row r="87" spans="33:33" x14ac:dyDescent="0.25">
      <c r="AG87" s="41"/>
    </row>
    <row r="88" spans="33:33" x14ac:dyDescent="0.25">
      <c r="AG88" s="41"/>
    </row>
    <row r="89" spans="33:33" x14ac:dyDescent="0.25">
      <c r="AG89" s="41"/>
    </row>
    <row r="90" spans="33:33" x14ac:dyDescent="0.25">
      <c r="AG90" s="41"/>
    </row>
    <row r="91" spans="33:33" x14ac:dyDescent="0.25">
      <c r="AG91" s="41"/>
    </row>
    <row r="92" spans="33:33" x14ac:dyDescent="0.25">
      <c r="AG92" s="41"/>
    </row>
    <row r="93" spans="33:33" x14ac:dyDescent="0.25">
      <c r="AG93" s="41"/>
    </row>
    <row r="94" spans="33:33" x14ac:dyDescent="0.25">
      <c r="AG94" s="41"/>
    </row>
    <row r="95" spans="33:33" x14ac:dyDescent="0.25">
      <c r="AG95" s="41"/>
    </row>
    <row r="96" spans="33:33" x14ac:dyDescent="0.25">
      <c r="AG96" s="41"/>
    </row>
    <row r="97" spans="33:33" x14ac:dyDescent="0.25">
      <c r="AG97" s="41"/>
    </row>
    <row r="98" spans="33:33" x14ac:dyDescent="0.25">
      <c r="AG98" s="41"/>
    </row>
    <row r="99" spans="33:33" x14ac:dyDescent="0.25">
      <c r="AG99" s="41"/>
    </row>
    <row r="100" spans="33:33" x14ac:dyDescent="0.25">
      <c r="AG100" s="41"/>
    </row>
    <row r="101" spans="33:33" x14ac:dyDescent="0.25">
      <c r="AG101" s="41"/>
    </row>
    <row r="102" spans="33:33" x14ac:dyDescent="0.25">
      <c r="AG102" s="41"/>
    </row>
    <row r="103" spans="33:33" x14ac:dyDescent="0.25">
      <c r="AG103" s="41"/>
    </row>
    <row r="104" spans="33:33" x14ac:dyDescent="0.25">
      <c r="AG104" s="41"/>
    </row>
    <row r="105" spans="33:33" x14ac:dyDescent="0.25">
      <c r="AG105" s="41"/>
    </row>
    <row r="106" spans="33:33" x14ac:dyDescent="0.25">
      <c r="AG106" s="41"/>
    </row>
    <row r="107" spans="33:33" x14ac:dyDescent="0.25">
      <c r="AG107" s="41"/>
    </row>
    <row r="108" spans="33:33" x14ac:dyDescent="0.25">
      <c r="AG108" s="41"/>
    </row>
    <row r="109" spans="33:33" x14ac:dyDescent="0.25">
      <c r="AG109" s="41"/>
    </row>
    <row r="110" spans="33:33" x14ac:dyDescent="0.25">
      <c r="AG110" s="41"/>
    </row>
    <row r="111" spans="33:33" x14ac:dyDescent="0.25">
      <c r="AG111" s="41"/>
    </row>
    <row r="112" spans="33:33" x14ac:dyDescent="0.25">
      <c r="AG112" s="41"/>
    </row>
    <row r="113" spans="33:33" x14ac:dyDescent="0.25">
      <c r="AG113" s="41"/>
    </row>
    <row r="114" spans="33:33" x14ac:dyDescent="0.25">
      <c r="AG114" s="41"/>
    </row>
    <row r="115" spans="33:33" x14ac:dyDescent="0.25">
      <c r="AG115" s="41"/>
    </row>
    <row r="116" spans="33:33" x14ac:dyDescent="0.25">
      <c r="AG116" s="41"/>
    </row>
    <row r="117" spans="33:33" x14ac:dyDescent="0.25">
      <c r="AG117" s="41"/>
    </row>
    <row r="118" spans="33:33" x14ac:dyDescent="0.25">
      <c r="AG118" s="41"/>
    </row>
    <row r="119" spans="33:33" x14ac:dyDescent="0.25">
      <c r="AG119" s="41"/>
    </row>
    <row r="120" spans="33:33" x14ac:dyDescent="0.25">
      <c r="AG120" s="41"/>
    </row>
    <row r="121" spans="33:33" x14ac:dyDescent="0.25">
      <c r="AG121" s="41"/>
    </row>
    <row r="122" spans="33:33" x14ac:dyDescent="0.25">
      <c r="AG122" s="41"/>
    </row>
    <row r="123" spans="33:33" x14ac:dyDescent="0.25">
      <c r="AG123" s="41"/>
    </row>
    <row r="124" spans="33:33" x14ac:dyDescent="0.25">
      <c r="AG124" s="41"/>
    </row>
    <row r="125" spans="33:33" x14ac:dyDescent="0.25">
      <c r="AG125" s="41"/>
    </row>
    <row r="126" spans="33:33" x14ac:dyDescent="0.25">
      <c r="AG126" s="41"/>
    </row>
    <row r="127" spans="33:33" x14ac:dyDescent="0.25">
      <c r="AG127" s="41"/>
    </row>
    <row r="128" spans="33:33" x14ac:dyDescent="0.25">
      <c r="AG128" s="41"/>
    </row>
    <row r="129" spans="33:33" x14ac:dyDescent="0.25">
      <c r="AG129" s="41"/>
    </row>
    <row r="130" spans="33:33" x14ac:dyDescent="0.25">
      <c r="AG130" s="41"/>
    </row>
    <row r="131" spans="33:33" x14ac:dyDescent="0.25">
      <c r="AG131" s="41"/>
    </row>
    <row r="132" spans="33:33" x14ac:dyDescent="0.25">
      <c r="AG132" s="41"/>
    </row>
    <row r="133" spans="33:33" x14ac:dyDescent="0.25">
      <c r="AG133" s="41"/>
    </row>
    <row r="134" spans="33:33" x14ac:dyDescent="0.25">
      <c r="AG134" s="41"/>
    </row>
    <row r="135" spans="33:33" x14ac:dyDescent="0.25">
      <c r="AG135" s="41"/>
    </row>
    <row r="136" spans="33:33" x14ac:dyDescent="0.25">
      <c r="AG136" s="41"/>
    </row>
    <row r="137" spans="33:33" x14ac:dyDescent="0.25">
      <c r="AG137" s="41"/>
    </row>
    <row r="138" spans="33:33" x14ac:dyDescent="0.25">
      <c r="AG138" s="41"/>
    </row>
    <row r="139" spans="33:33" x14ac:dyDescent="0.25">
      <c r="AG139" s="41"/>
    </row>
    <row r="140" spans="33:33" x14ac:dyDescent="0.25">
      <c r="AG140" s="41"/>
    </row>
    <row r="141" spans="33:33" x14ac:dyDescent="0.25">
      <c r="AG141" s="41"/>
    </row>
    <row r="142" spans="33:33" x14ac:dyDescent="0.25">
      <c r="AG142" s="41"/>
    </row>
    <row r="143" spans="33:33" x14ac:dyDescent="0.25">
      <c r="AG143" s="41"/>
    </row>
    <row r="144" spans="33:33" x14ac:dyDescent="0.25">
      <c r="AG144" s="41"/>
    </row>
    <row r="145" spans="33:33" x14ac:dyDescent="0.25">
      <c r="AG145" s="41"/>
    </row>
    <row r="146" spans="33:33" x14ac:dyDescent="0.25">
      <c r="AG146" s="41"/>
    </row>
    <row r="147" spans="33:33" x14ac:dyDescent="0.25">
      <c r="AG147" s="41"/>
    </row>
    <row r="148" spans="33:33" x14ac:dyDescent="0.25">
      <c r="AG148" s="41"/>
    </row>
    <row r="149" spans="33:33" x14ac:dyDescent="0.25">
      <c r="AG149" s="41"/>
    </row>
    <row r="150" spans="33:33" x14ac:dyDescent="0.25">
      <c r="AG150" s="41"/>
    </row>
    <row r="151" spans="33:33" x14ac:dyDescent="0.25">
      <c r="AG151" s="41"/>
    </row>
    <row r="152" spans="33:33" x14ac:dyDescent="0.25">
      <c r="AG152" s="41"/>
    </row>
    <row r="153" spans="33:33" x14ac:dyDescent="0.25">
      <c r="AG153" s="41"/>
    </row>
    <row r="154" spans="33:33" x14ac:dyDescent="0.25">
      <c r="AG154" s="41"/>
    </row>
    <row r="155" spans="33:33" x14ac:dyDescent="0.25">
      <c r="AG155" s="41"/>
    </row>
    <row r="156" spans="33:33" x14ac:dyDescent="0.25">
      <c r="AG156" s="41"/>
    </row>
    <row r="157" spans="33:33" x14ac:dyDescent="0.25">
      <c r="AG157" s="41"/>
    </row>
    <row r="158" spans="33:33" x14ac:dyDescent="0.25">
      <c r="AG158" s="41"/>
    </row>
    <row r="159" spans="33:33" x14ac:dyDescent="0.25">
      <c r="AG159" s="41"/>
    </row>
    <row r="160" spans="33:33" x14ac:dyDescent="0.25">
      <c r="AG160" s="41"/>
    </row>
    <row r="161" spans="33:33" x14ac:dyDescent="0.25">
      <c r="AG161" s="41"/>
    </row>
    <row r="162" spans="33:33" x14ac:dyDescent="0.25">
      <c r="AG162" s="41"/>
    </row>
    <row r="163" spans="33:33" x14ac:dyDescent="0.25">
      <c r="AG163" s="41"/>
    </row>
    <row r="164" spans="33:33" x14ac:dyDescent="0.25">
      <c r="AG164" s="41"/>
    </row>
    <row r="165" spans="33:33" x14ac:dyDescent="0.25">
      <c r="AG165" s="41"/>
    </row>
    <row r="166" spans="33:33" x14ac:dyDescent="0.25">
      <c r="AG166" s="41"/>
    </row>
    <row r="167" spans="33:33" x14ac:dyDescent="0.25">
      <c r="AG167" s="41"/>
    </row>
    <row r="168" spans="33:33" x14ac:dyDescent="0.25">
      <c r="AG168" s="41"/>
    </row>
    <row r="169" spans="33:33" x14ac:dyDescent="0.25">
      <c r="AG169" s="41"/>
    </row>
    <row r="170" spans="33:33" x14ac:dyDescent="0.25">
      <c r="AG170" s="41"/>
    </row>
    <row r="171" spans="33:33" x14ac:dyDescent="0.25">
      <c r="AG171" s="41"/>
    </row>
    <row r="172" spans="33:33" x14ac:dyDescent="0.25">
      <c r="AG172" s="41"/>
    </row>
    <row r="173" spans="33:33" x14ac:dyDescent="0.25">
      <c r="AG173" s="41"/>
    </row>
    <row r="174" spans="33:33" x14ac:dyDescent="0.25">
      <c r="AG174" s="41"/>
    </row>
    <row r="175" spans="33:33" x14ac:dyDescent="0.25">
      <c r="AG175" s="41"/>
    </row>
    <row r="176" spans="33:33" x14ac:dyDescent="0.25">
      <c r="AG176" s="41"/>
    </row>
    <row r="177" spans="33:33" x14ac:dyDescent="0.25">
      <c r="AG177" s="41"/>
    </row>
    <row r="178" spans="33:33" x14ac:dyDescent="0.25">
      <c r="AG178" s="41"/>
    </row>
    <row r="179" spans="33:33" x14ac:dyDescent="0.25">
      <c r="AG179" s="41"/>
    </row>
    <row r="180" spans="33:33" x14ac:dyDescent="0.25">
      <c r="AG180" s="41"/>
    </row>
    <row r="181" spans="33:33" x14ac:dyDescent="0.25">
      <c r="AG181" s="41"/>
    </row>
    <row r="182" spans="33:33" x14ac:dyDescent="0.25">
      <c r="AG182" s="41"/>
    </row>
    <row r="183" spans="33:33" x14ac:dyDescent="0.25">
      <c r="AG183" s="41"/>
    </row>
    <row r="184" spans="33:33" x14ac:dyDescent="0.25">
      <c r="AG184" s="41"/>
    </row>
    <row r="185" spans="33:33" x14ac:dyDescent="0.25">
      <c r="AG185" s="41"/>
    </row>
    <row r="186" spans="33:33" x14ac:dyDescent="0.25">
      <c r="AG186" s="41"/>
    </row>
    <row r="187" spans="33:33" x14ac:dyDescent="0.25">
      <c r="AG187" s="41"/>
    </row>
  </sheetData>
  <protectedRanges>
    <protectedRange sqref="Z9:AE9" name="Rango1_2_1"/>
    <protectedRange sqref="Y11:Y13 V10:X13" name="Rango1_1_1_6"/>
  </protectedRanges>
  <mergeCells count="33">
    <mergeCell ref="C5:D7"/>
    <mergeCell ref="E5:AE5"/>
    <mergeCell ref="E6:AE6"/>
    <mergeCell ref="E7:AE7"/>
    <mergeCell ref="C8:C9"/>
    <mergeCell ref="D8:D9"/>
    <mergeCell ref="E8:E9"/>
    <mergeCell ref="F8:F9"/>
    <mergeCell ref="G8:G9"/>
    <mergeCell ref="Y8:Y9"/>
    <mergeCell ref="Z8:AE8"/>
    <mergeCell ref="AF8:AG8"/>
    <mergeCell ref="C10:C13"/>
    <mergeCell ref="D10:D13"/>
    <mergeCell ref="E10:E13"/>
    <mergeCell ref="F10:F13"/>
    <mergeCell ref="N8:R8"/>
    <mergeCell ref="S8:S9"/>
    <mergeCell ref="T8:T9"/>
    <mergeCell ref="U8:U9"/>
    <mergeCell ref="V8:V9"/>
    <mergeCell ref="W8:W9"/>
    <mergeCell ref="H8:H9"/>
    <mergeCell ref="I8:I9"/>
    <mergeCell ref="J8:J9"/>
    <mergeCell ref="A12:A13"/>
    <mergeCell ref="C16:D16"/>
    <mergeCell ref="D17:F17"/>
    <mergeCell ref="D18:F18"/>
    <mergeCell ref="X8:X9"/>
    <mergeCell ref="K8:K9"/>
    <mergeCell ref="L8:L9"/>
    <mergeCell ref="M8:M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U40"/>
  <sheetViews>
    <sheetView showGridLines="0" topLeftCell="G1" zoomScale="40" zoomScaleNormal="40" workbookViewId="0">
      <selection activeCell="T12" sqref="T12"/>
    </sheetView>
  </sheetViews>
  <sheetFormatPr baseColWidth="10" defaultRowHeight="15" x14ac:dyDescent="0.25"/>
  <cols>
    <col min="1" max="1" width="8.85546875" customWidth="1"/>
    <col min="2" max="2" width="24.85546875" customWidth="1"/>
    <col min="3" max="3" width="28.5703125" customWidth="1"/>
    <col min="4" max="4" width="38.5703125" customWidth="1"/>
    <col min="5" max="5" width="38.7109375" customWidth="1"/>
    <col min="7" max="7" width="34.7109375" customWidth="1"/>
    <col min="8" max="8" width="17" customWidth="1"/>
    <col min="9" max="9" width="14" customWidth="1"/>
    <col min="10" max="10" width="43.5703125" customWidth="1"/>
    <col min="11" max="11" width="46.5703125" customWidth="1"/>
    <col min="12" max="12" width="44.42578125" customWidth="1"/>
    <col min="13" max="13" width="30.28515625" customWidth="1"/>
    <col min="19" max="19" width="54.28515625" customWidth="1"/>
    <col min="20" max="20" width="35.42578125" customWidth="1"/>
    <col min="21" max="21" width="14" customWidth="1"/>
    <col min="28" max="28" width="14.7109375" customWidth="1"/>
    <col min="30" max="30" width="17.140625" customWidth="1"/>
    <col min="31" max="31" width="41.140625" customWidth="1"/>
    <col min="38" max="38" width="12.5703125" customWidth="1"/>
    <col min="40" max="40" width="21.5703125" customWidth="1"/>
  </cols>
  <sheetData>
    <row r="3" spans="2:47" ht="15" customHeight="1" x14ac:dyDescent="0.25"/>
    <row r="4" spans="2:47" ht="15" customHeight="1" x14ac:dyDescent="0.25"/>
    <row r="5" spans="2:47" ht="15" customHeight="1" x14ac:dyDescent="0.25"/>
    <row r="6" spans="2:47" ht="15" customHeight="1" x14ac:dyDescent="0.25"/>
    <row r="7" spans="2:47" ht="39" customHeight="1" x14ac:dyDescent="0.25">
      <c r="B7" s="399"/>
      <c r="C7" s="400"/>
      <c r="D7" s="405" t="s">
        <v>0</v>
      </c>
      <c r="E7" s="406"/>
      <c r="F7" s="406"/>
      <c r="G7" s="406"/>
      <c r="H7" s="406"/>
      <c r="I7" s="406"/>
      <c r="J7" s="406"/>
      <c r="K7" s="406"/>
      <c r="L7" s="406"/>
      <c r="M7" s="406"/>
      <c r="N7" s="406"/>
      <c r="O7" s="406"/>
      <c r="P7" s="406"/>
      <c r="Q7" s="406"/>
      <c r="R7" s="406"/>
      <c r="S7" s="406"/>
      <c r="T7" s="406"/>
      <c r="U7" s="406"/>
      <c r="V7" s="406"/>
      <c r="W7" s="406"/>
      <c r="X7" s="407"/>
      <c r="Y7" s="462" t="s">
        <v>1</v>
      </c>
      <c r="Z7" s="463"/>
      <c r="AA7" s="463"/>
      <c r="AB7" s="463"/>
      <c r="AC7" s="463"/>
      <c r="AD7" s="463"/>
      <c r="AE7" s="464"/>
    </row>
    <row r="8" spans="2:47" ht="40.5" customHeight="1" x14ac:dyDescent="0.25">
      <c r="B8" s="401"/>
      <c r="C8" s="402"/>
      <c r="D8" s="408" t="s">
        <v>2</v>
      </c>
      <c r="E8" s="465"/>
      <c r="F8" s="465"/>
      <c r="G8" s="465"/>
      <c r="H8" s="465"/>
      <c r="I8" s="465"/>
      <c r="J8" s="465"/>
      <c r="K8" s="465"/>
      <c r="L8" s="465"/>
      <c r="M8" s="465"/>
      <c r="N8" s="465"/>
      <c r="O8" s="465"/>
      <c r="P8" s="465"/>
      <c r="Q8" s="465"/>
      <c r="R8" s="465"/>
      <c r="S8" s="465"/>
      <c r="T8" s="465"/>
      <c r="U8" s="465"/>
      <c r="V8" s="465"/>
      <c r="W8" s="465"/>
      <c r="X8" s="410"/>
      <c r="Y8" s="462" t="s">
        <v>3</v>
      </c>
      <c r="Z8" s="463"/>
      <c r="AA8" s="463"/>
      <c r="AB8" s="463"/>
      <c r="AC8" s="463"/>
      <c r="AD8" s="463"/>
      <c r="AE8" s="464"/>
    </row>
    <row r="9" spans="2:47" ht="31.5" customHeight="1" x14ac:dyDescent="0.25">
      <c r="B9" s="403"/>
      <c r="C9" s="404"/>
      <c r="D9" s="411" t="s">
        <v>4</v>
      </c>
      <c r="E9" s="412"/>
      <c r="F9" s="412"/>
      <c r="G9" s="412"/>
      <c r="H9" s="412"/>
      <c r="I9" s="412"/>
      <c r="J9" s="412"/>
      <c r="K9" s="412"/>
      <c r="L9" s="412"/>
      <c r="M9" s="412"/>
      <c r="N9" s="412"/>
      <c r="O9" s="412"/>
      <c r="P9" s="412"/>
      <c r="Q9" s="412"/>
      <c r="R9" s="412"/>
      <c r="S9" s="412"/>
      <c r="T9" s="412"/>
      <c r="U9" s="412"/>
      <c r="V9" s="412"/>
      <c r="W9" s="412"/>
      <c r="X9" s="413"/>
      <c r="Y9" s="466" t="s">
        <v>5</v>
      </c>
      <c r="Z9" s="467"/>
      <c r="AA9" s="467"/>
      <c r="AB9" s="467"/>
      <c r="AC9" s="467"/>
      <c r="AD9" s="467"/>
      <c r="AE9" s="468"/>
    </row>
    <row r="10" spans="2:47" ht="161.25" customHeight="1" x14ac:dyDescent="0.25">
      <c r="B10" s="395" t="s">
        <v>6</v>
      </c>
      <c r="C10" s="395" t="s">
        <v>7</v>
      </c>
      <c r="D10" s="395" t="s">
        <v>8</v>
      </c>
      <c r="E10" s="395" t="s">
        <v>9</v>
      </c>
      <c r="F10" s="393" t="s">
        <v>10</v>
      </c>
      <c r="G10" s="395" t="s">
        <v>11</v>
      </c>
      <c r="H10" s="427" t="s">
        <v>12</v>
      </c>
      <c r="I10" s="393" t="s">
        <v>13</v>
      </c>
      <c r="J10" s="395" t="s">
        <v>14</v>
      </c>
      <c r="K10" s="397" t="s">
        <v>15</v>
      </c>
      <c r="L10" s="395" t="s">
        <v>16</v>
      </c>
      <c r="M10" s="421" t="s">
        <v>17</v>
      </c>
      <c r="N10" s="422"/>
      <c r="O10" s="422"/>
      <c r="P10" s="422"/>
      <c r="Q10" s="423"/>
      <c r="R10" s="393" t="s">
        <v>18</v>
      </c>
      <c r="S10" s="395" t="s">
        <v>19</v>
      </c>
      <c r="T10" s="395" t="s">
        <v>20</v>
      </c>
      <c r="U10" s="393" t="s">
        <v>21</v>
      </c>
      <c r="V10" s="393" t="s">
        <v>22</v>
      </c>
      <c r="W10" s="393" t="s">
        <v>23</v>
      </c>
      <c r="X10" s="421" t="s">
        <v>24</v>
      </c>
      <c r="Y10" s="422"/>
      <c r="Z10" s="422"/>
      <c r="AA10" s="422"/>
      <c r="AB10" s="422"/>
      <c r="AC10" s="423"/>
      <c r="AD10" s="421" t="s">
        <v>25</v>
      </c>
      <c r="AE10" s="423"/>
    </row>
    <row r="11" spans="2:47" ht="216.75" customHeight="1" x14ac:dyDescent="0.25">
      <c r="B11" s="478"/>
      <c r="C11" s="478"/>
      <c r="D11" s="478"/>
      <c r="E11" s="478"/>
      <c r="F11" s="476"/>
      <c r="G11" s="478"/>
      <c r="H11" s="479"/>
      <c r="I11" s="476"/>
      <c r="J11" s="478"/>
      <c r="K11" s="477"/>
      <c r="L11" s="478"/>
      <c r="M11" s="330" t="s">
        <v>27</v>
      </c>
      <c r="N11" s="148" t="s">
        <v>28</v>
      </c>
      <c r="O11" s="147" t="s">
        <v>29</v>
      </c>
      <c r="P11" s="148" t="s">
        <v>28</v>
      </c>
      <c r="Q11" s="147" t="s">
        <v>30</v>
      </c>
      <c r="R11" s="476"/>
      <c r="S11" s="478"/>
      <c r="T11" s="478"/>
      <c r="U11" s="476"/>
      <c r="V11" s="476"/>
      <c r="W11" s="476"/>
      <c r="X11" s="330" t="s">
        <v>31</v>
      </c>
      <c r="Y11" s="330" t="s">
        <v>32</v>
      </c>
      <c r="Z11" s="147" t="s">
        <v>33</v>
      </c>
      <c r="AA11" s="330" t="s">
        <v>34</v>
      </c>
      <c r="AB11" s="147" t="s">
        <v>35</v>
      </c>
      <c r="AC11" s="330" t="s">
        <v>36</v>
      </c>
      <c r="AD11" s="147" t="s">
        <v>37</v>
      </c>
      <c r="AE11" s="148" t="s">
        <v>38</v>
      </c>
    </row>
    <row r="12" spans="2:47" s="1" customFormat="1" ht="215.25" customHeight="1" x14ac:dyDescent="0.3">
      <c r="B12" s="595" t="s">
        <v>39</v>
      </c>
      <c r="C12" s="596" t="s">
        <v>660</v>
      </c>
      <c r="D12" s="442" t="s">
        <v>661</v>
      </c>
      <c r="E12" s="442" t="s">
        <v>662</v>
      </c>
      <c r="F12" s="344">
        <v>1</v>
      </c>
      <c r="G12" s="24" t="s">
        <v>663</v>
      </c>
      <c r="H12" s="473" t="s">
        <v>664</v>
      </c>
      <c r="I12" s="116" t="s">
        <v>45</v>
      </c>
      <c r="J12" s="24" t="s">
        <v>665</v>
      </c>
      <c r="K12" s="24" t="s">
        <v>666</v>
      </c>
      <c r="L12" s="17" t="s">
        <v>667</v>
      </c>
      <c r="M12" s="24" t="s">
        <v>668</v>
      </c>
      <c r="N12" s="117">
        <f>IFERROR(VLOOKUP(M12,[5]Tablas!$A$15:$B$19,2,0)," ")</f>
        <v>0.8</v>
      </c>
      <c r="O12" s="26" t="s">
        <v>196</v>
      </c>
      <c r="P12" s="117">
        <v>0.4</v>
      </c>
      <c r="Q12" s="26" t="s">
        <v>110</v>
      </c>
      <c r="R12" s="117" t="str">
        <f>IFERROR(VLOOKUP(O12,[5]Tablas!$A$23:$B$32,2,0)," ")</f>
        <v xml:space="preserve"> </v>
      </c>
      <c r="S12" s="17" t="s">
        <v>739</v>
      </c>
      <c r="T12" s="17" t="s">
        <v>670</v>
      </c>
      <c r="U12" s="20" t="s">
        <v>317</v>
      </c>
      <c r="V12" s="20" t="s">
        <v>54</v>
      </c>
      <c r="W12" s="19">
        <v>0.6</v>
      </c>
      <c r="X12" s="117">
        <v>0.32</v>
      </c>
      <c r="Y12" s="19">
        <f>+X12</f>
        <v>0.32</v>
      </c>
      <c r="Z12" s="20" t="s">
        <v>234</v>
      </c>
      <c r="AA12" s="117">
        <v>0.16</v>
      </c>
      <c r="AB12" s="20" t="s">
        <v>176</v>
      </c>
      <c r="AC12" s="20" t="s">
        <v>177</v>
      </c>
      <c r="AD12" s="108" t="s">
        <v>463</v>
      </c>
      <c r="AE12" s="345" t="s">
        <v>671</v>
      </c>
      <c r="AF12" s="346"/>
      <c r="AG12" s="347"/>
      <c r="AH12" s="348"/>
      <c r="AI12" s="347"/>
      <c r="AJ12" s="347"/>
      <c r="AK12" s="348"/>
      <c r="AL12" s="349"/>
      <c r="AM12" s="350"/>
      <c r="AN12" s="350"/>
      <c r="AO12" s="350"/>
      <c r="AP12" s="351"/>
      <c r="AQ12" s="351"/>
      <c r="AR12" s="352"/>
      <c r="AS12" s="353"/>
      <c r="AT12" s="350"/>
      <c r="AU12" s="350"/>
    </row>
    <row r="13" spans="2:47" s="1" customFormat="1" ht="237" customHeight="1" x14ac:dyDescent="0.3">
      <c r="B13" s="595"/>
      <c r="C13" s="597"/>
      <c r="D13" s="442"/>
      <c r="E13" s="442"/>
      <c r="F13" s="344">
        <v>2</v>
      </c>
      <c r="G13" s="17" t="s">
        <v>672</v>
      </c>
      <c r="H13" s="475"/>
      <c r="I13" s="116" t="s">
        <v>45</v>
      </c>
      <c r="J13" s="24" t="s">
        <v>673</v>
      </c>
      <c r="K13" s="120" t="s">
        <v>674</v>
      </c>
      <c r="L13" s="17" t="s">
        <v>675</v>
      </c>
      <c r="M13" s="24" t="s">
        <v>676</v>
      </c>
      <c r="N13" s="117">
        <v>0.8</v>
      </c>
      <c r="O13" s="26" t="s">
        <v>196</v>
      </c>
      <c r="P13" s="117">
        <v>0.4</v>
      </c>
      <c r="Q13" s="26" t="s">
        <v>110</v>
      </c>
      <c r="R13" s="117"/>
      <c r="S13" s="17" t="s">
        <v>677</v>
      </c>
      <c r="T13" s="17" t="s">
        <v>678</v>
      </c>
      <c r="U13" s="20" t="s">
        <v>172</v>
      </c>
      <c r="V13" s="20" t="s">
        <v>54</v>
      </c>
      <c r="W13" s="19">
        <v>0.6</v>
      </c>
      <c r="X13" s="117">
        <v>0.32</v>
      </c>
      <c r="Y13" s="129">
        <f>+X13</f>
        <v>0.32</v>
      </c>
      <c r="Z13" s="51" t="s">
        <v>234</v>
      </c>
      <c r="AA13" s="129">
        <v>0.16</v>
      </c>
      <c r="AB13" s="20" t="s">
        <v>679</v>
      </c>
      <c r="AC13" s="20" t="s">
        <v>177</v>
      </c>
      <c r="AD13" s="108" t="s">
        <v>463</v>
      </c>
      <c r="AE13" s="345" t="s">
        <v>680</v>
      </c>
      <c r="AF13" s="354"/>
      <c r="AG13" s="355"/>
      <c r="AH13" s="355"/>
      <c r="AI13" s="355"/>
      <c r="AJ13" s="82"/>
      <c r="AK13" s="355"/>
      <c r="AL13" s="355"/>
      <c r="AM13" s="356"/>
      <c r="AN13" s="350"/>
      <c r="AO13" s="350"/>
      <c r="AP13" s="351"/>
      <c r="AQ13" s="351"/>
      <c r="AR13" s="352"/>
      <c r="AS13" s="353"/>
      <c r="AT13" s="350"/>
      <c r="AU13" s="350"/>
    </row>
    <row r="14" spans="2:47" s="107" customFormat="1" ht="14.25" x14ac:dyDescent="0.2"/>
    <row r="15" spans="2:47" s="107" customFormat="1" ht="20.25" x14ac:dyDescent="0.2">
      <c r="B15" s="385" t="s">
        <v>69</v>
      </c>
      <c r="C15" s="385"/>
      <c r="D15" s="3"/>
      <c r="E15" s="3"/>
    </row>
    <row r="16" spans="2:47" s="107" customFormat="1" ht="20.25" x14ac:dyDescent="0.2">
      <c r="B16" s="386" t="s">
        <v>70</v>
      </c>
      <c r="C16" s="386"/>
      <c r="D16" s="3"/>
      <c r="E16" s="3"/>
    </row>
    <row r="17" spans="2:5" s="107" customFormat="1" ht="20.25" x14ac:dyDescent="0.2">
      <c r="B17" s="36" t="s">
        <v>71</v>
      </c>
      <c r="C17" s="385" t="s">
        <v>72</v>
      </c>
      <c r="D17" s="385"/>
      <c r="E17" s="385"/>
    </row>
    <row r="18" spans="2:5" s="107" customFormat="1" ht="20.25" x14ac:dyDescent="0.2">
      <c r="B18" s="36" t="s">
        <v>73</v>
      </c>
      <c r="C18" s="385" t="s">
        <v>74</v>
      </c>
      <c r="D18" s="385"/>
      <c r="E18" s="385"/>
    </row>
    <row r="19" spans="2:5" s="107" customFormat="1" ht="20.25" x14ac:dyDescent="0.2">
      <c r="B19" s="2"/>
      <c r="C19" s="2" t="s">
        <v>75</v>
      </c>
      <c r="D19" s="3"/>
      <c r="E19" s="3"/>
    </row>
    <row r="20" spans="2:5" s="107" customFormat="1" ht="14.25" x14ac:dyDescent="0.2"/>
    <row r="21" spans="2:5" s="107" customFormat="1" ht="14.25" x14ac:dyDescent="0.2"/>
    <row r="22" spans="2:5" s="107" customFormat="1" ht="14.25" x14ac:dyDescent="0.2"/>
    <row r="23" spans="2:5" s="107" customFormat="1" ht="14.25" x14ac:dyDescent="0.2"/>
    <row r="24" spans="2:5" s="107" customFormat="1" ht="14.25" x14ac:dyDescent="0.2"/>
    <row r="25" spans="2:5" s="107" customFormat="1" ht="14.25" x14ac:dyDescent="0.2"/>
    <row r="26" spans="2:5" s="107" customFormat="1" ht="14.25" x14ac:dyDescent="0.2"/>
    <row r="27" spans="2:5" s="107" customFormat="1" ht="14.25" x14ac:dyDescent="0.2"/>
    <row r="28" spans="2:5" s="107" customFormat="1" ht="14.25" x14ac:dyDescent="0.2"/>
    <row r="29" spans="2:5" s="107" customFormat="1" ht="14.25" x14ac:dyDescent="0.2"/>
    <row r="30" spans="2:5" s="107" customFormat="1" ht="14.25" x14ac:dyDescent="0.2"/>
    <row r="31" spans="2:5" s="107" customFormat="1" ht="14.25" x14ac:dyDescent="0.2"/>
    <row r="32" spans="2:5" s="107" customFormat="1" ht="14.25" x14ac:dyDescent="0.2"/>
    <row r="33" s="107" customFormat="1" ht="14.25" x14ac:dyDescent="0.2"/>
    <row r="34" s="107" customFormat="1" ht="14.25" x14ac:dyDescent="0.2"/>
    <row r="35" s="107" customFormat="1" ht="14.25" x14ac:dyDescent="0.2"/>
    <row r="36" s="107" customFormat="1" ht="14.25" x14ac:dyDescent="0.2"/>
    <row r="37" s="107" customFormat="1" ht="14.25" x14ac:dyDescent="0.2"/>
    <row r="38" s="107" customFormat="1" ht="14.25" x14ac:dyDescent="0.2"/>
    <row r="39" s="107" customFormat="1" ht="14.25" x14ac:dyDescent="0.2"/>
    <row r="40" s="107" customFormat="1" ht="14.25" x14ac:dyDescent="0.2"/>
  </sheetData>
  <protectedRanges>
    <protectedRange sqref="X11:AC11" name="Rango1_2_1"/>
  </protectedRanges>
  <mergeCells count="36">
    <mergeCell ref="B7:C9"/>
    <mergeCell ref="D7:X7"/>
    <mergeCell ref="Y7:AE7"/>
    <mergeCell ref="D8:X8"/>
    <mergeCell ref="Y8:AE8"/>
    <mergeCell ref="D9:X9"/>
    <mergeCell ref="Y9:AE9"/>
    <mergeCell ref="AD10:AE10"/>
    <mergeCell ref="B12:B13"/>
    <mergeCell ref="C12:C13"/>
    <mergeCell ref="D12:D13"/>
    <mergeCell ref="E12:E13"/>
    <mergeCell ref="H12:H13"/>
    <mergeCell ref="R10:R11"/>
    <mergeCell ref="S10:S11"/>
    <mergeCell ref="T10:T11"/>
    <mergeCell ref="U10:U11"/>
    <mergeCell ref="V10:V11"/>
    <mergeCell ref="W10:W11"/>
    <mergeCell ref="H10:H11"/>
    <mergeCell ref="I10:I11"/>
    <mergeCell ref="J10:J11"/>
    <mergeCell ref="K10:K11"/>
    <mergeCell ref="B15:C15"/>
    <mergeCell ref="B16:C16"/>
    <mergeCell ref="C17:E17"/>
    <mergeCell ref="C18:E18"/>
    <mergeCell ref="X10:AC10"/>
    <mergeCell ref="L10:L11"/>
    <mergeCell ref="M10:Q10"/>
    <mergeCell ref="B10:B11"/>
    <mergeCell ref="C10:C11"/>
    <mergeCell ref="D10:D11"/>
    <mergeCell ref="E10:E11"/>
    <mergeCell ref="F10:F11"/>
    <mergeCell ref="G10:G11"/>
  </mergeCells>
  <conditionalFormatting sqref="N12:N13">
    <cfRule type="containsText" dxfId="83" priority="23" operator="containsText" text="Muy Baja">
      <formula>NOT(ISERROR(SEARCH(("Muy Baja"),(N12))))</formula>
    </cfRule>
  </conditionalFormatting>
  <conditionalFormatting sqref="N12:N13">
    <cfRule type="containsText" dxfId="82" priority="24" operator="containsText" text="Baja">
      <formula>NOT(ISERROR(SEARCH(("Baja"),(N12))))</formula>
    </cfRule>
  </conditionalFormatting>
  <conditionalFormatting sqref="N12:N13">
    <cfRule type="containsText" dxfId="81" priority="25" operator="containsText" text="A l t a">
      <formula>NOT(ISERROR(SEARCH(("A l t a"),(N12))))</formula>
    </cfRule>
  </conditionalFormatting>
  <conditionalFormatting sqref="N12:N13">
    <cfRule type="containsText" dxfId="80" priority="26" operator="containsText" text="Muy Alta">
      <formula>NOT(ISERROR(SEARCH(("Muy Alta"),(N12))))</formula>
    </cfRule>
  </conditionalFormatting>
  <conditionalFormatting sqref="N12:N13">
    <cfRule type="cellIs" dxfId="79" priority="27" operator="equal">
      <formula>"Media"</formula>
    </cfRule>
  </conditionalFormatting>
  <conditionalFormatting sqref="AF12">
    <cfRule type="containsText" dxfId="78" priority="28" operator="containsText" text="Muy Baja">
      <formula>NOT(ISERROR(SEARCH(("Muy Baja"),(AF12))))</formula>
    </cfRule>
  </conditionalFormatting>
  <conditionalFormatting sqref="AF12">
    <cfRule type="containsText" dxfId="77" priority="29" operator="containsText" text="Baja">
      <formula>NOT(ISERROR(SEARCH(("Baja"),(AF12))))</formula>
    </cfRule>
  </conditionalFormatting>
  <conditionalFormatting sqref="AF12">
    <cfRule type="containsText" dxfId="76" priority="30" operator="containsText" text="A l t a">
      <formula>NOT(ISERROR(SEARCH(("A l t a"),(AF12))))</formula>
    </cfRule>
  </conditionalFormatting>
  <conditionalFormatting sqref="AF12">
    <cfRule type="containsText" dxfId="75" priority="31" operator="containsText" text="Muy Alta">
      <formula>NOT(ISERROR(SEARCH(("Muy Alta"),(AF12))))</formula>
    </cfRule>
  </conditionalFormatting>
  <conditionalFormatting sqref="AF12">
    <cfRule type="cellIs" dxfId="74" priority="32" operator="equal">
      <formula>"Media"</formula>
    </cfRule>
  </conditionalFormatting>
  <conditionalFormatting sqref="AH12">
    <cfRule type="containsText" dxfId="73" priority="33" operator="containsText" text="Catastrófico">
      <formula>NOT(ISERROR(SEARCH(("Catastrófico"),(AH12))))</formula>
    </cfRule>
  </conditionalFormatting>
  <conditionalFormatting sqref="AH12">
    <cfRule type="containsText" dxfId="72" priority="34" operator="containsText" text="Mayor">
      <formula>NOT(ISERROR(SEARCH(("Mayor"),(AH12))))</formula>
    </cfRule>
  </conditionalFormatting>
  <conditionalFormatting sqref="AH12">
    <cfRule type="containsText" dxfId="71" priority="35" operator="containsText" text="Moderado">
      <formula>NOT(ISERROR(SEARCH(("Moderado"),(AH12))))</formula>
    </cfRule>
  </conditionalFormatting>
  <conditionalFormatting sqref="AH12">
    <cfRule type="containsText" dxfId="70" priority="36" operator="containsText" text="Menor">
      <formula>NOT(ISERROR(SEARCH(("Menor"),(AH12))))</formula>
    </cfRule>
  </conditionalFormatting>
  <conditionalFormatting sqref="AH12">
    <cfRule type="containsText" dxfId="69" priority="37" operator="containsText" text="Leve">
      <formula>NOT(ISERROR(SEARCH(("Leve"),(AH12))))</formula>
    </cfRule>
  </conditionalFormatting>
  <conditionalFormatting sqref="AK12">
    <cfRule type="containsText" dxfId="68" priority="38" operator="containsText" text="Extremo">
      <formula>NOT(ISERROR(SEARCH(("Extremo"),(AK12))))</formula>
    </cfRule>
  </conditionalFormatting>
  <conditionalFormatting sqref="AK12">
    <cfRule type="containsText" dxfId="67" priority="39" operator="containsText" text="Alto">
      <formula>NOT(ISERROR(SEARCH(("Alto"),(AK12))))</formula>
    </cfRule>
  </conditionalFormatting>
  <conditionalFormatting sqref="AK12">
    <cfRule type="containsText" dxfId="66" priority="40" operator="containsText" text="Moderado">
      <formula>NOT(ISERROR(SEARCH(("Moderado"),(AK12))))</formula>
    </cfRule>
  </conditionalFormatting>
  <conditionalFormatting sqref="AK12">
    <cfRule type="containsText" dxfId="65" priority="41" operator="containsText" text="Bajo">
      <formula>NOT(ISERROR(SEARCH(("Bajo"),(AK12))))</formula>
    </cfRule>
  </conditionalFormatting>
  <conditionalFormatting sqref="S12:S13">
    <cfRule type="containsText" dxfId="64" priority="42" operator="containsText" text="Extremo">
      <formula>NOT(ISERROR(SEARCH(("Extremo"),(S12))))</formula>
    </cfRule>
  </conditionalFormatting>
  <conditionalFormatting sqref="S12:S13">
    <cfRule type="containsText" dxfId="63" priority="43" operator="containsText" text="Alto">
      <formula>NOT(ISERROR(SEARCH(("Alto"),(S12))))</formula>
    </cfRule>
  </conditionalFormatting>
  <conditionalFormatting sqref="S12:S13">
    <cfRule type="containsText" dxfId="62" priority="44" operator="containsText" text="Moderado">
      <formula>NOT(ISERROR(SEARCH(("Moderado"),(S12))))</formula>
    </cfRule>
  </conditionalFormatting>
  <conditionalFormatting sqref="S12:S13">
    <cfRule type="containsText" dxfId="61" priority="45" operator="containsText" text="Extremo">
      <formula>NOT(ISERROR(SEARCH(("Extremo"),(S12))))</formula>
    </cfRule>
  </conditionalFormatting>
  <conditionalFormatting sqref="S12:S13">
    <cfRule type="containsText" dxfId="60" priority="46" operator="containsText" text="Alto">
      <formula>NOT(ISERROR(SEARCH(("Alto"),(S12))))</formula>
    </cfRule>
  </conditionalFormatting>
  <conditionalFormatting sqref="S12:S13">
    <cfRule type="containsText" dxfId="59" priority="47" operator="containsText" text="Moderado">
      <formula>NOT(ISERROR(SEARCH(("Moderado"),(S12))))</formula>
    </cfRule>
  </conditionalFormatting>
  <conditionalFormatting sqref="P12 R12:R13">
    <cfRule type="containsText" dxfId="58" priority="18" operator="containsText" text="Muy Baja">
      <formula>NOT(ISERROR(SEARCH(("Muy Baja"),(P12))))</formula>
    </cfRule>
  </conditionalFormatting>
  <conditionalFormatting sqref="P12 R12:R13">
    <cfRule type="containsText" dxfId="57" priority="19" operator="containsText" text="Baja">
      <formula>NOT(ISERROR(SEARCH(("Baja"),(P12))))</formula>
    </cfRule>
  </conditionalFormatting>
  <conditionalFormatting sqref="P12 R12:R13">
    <cfRule type="containsText" dxfId="56" priority="20" operator="containsText" text="A l t a">
      <formula>NOT(ISERROR(SEARCH(("A l t a"),(P12))))</formula>
    </cfRule>
  </conditionalFormatting>
  <conditionalFormatting sqref="P12 R12:R13">
    <cfRule type="containsText" dxfId="55" priority="21" operator="containsText" text="Muy Alta">
      <formula>NOT(ISERROR(SEARCH(("Muy Alta"),(P12))))</formula>
    </cfRule>
  </conditionalFormatting>
  <conditionalFormatting sqref="P12 R12:R13">
    <cfRule type="cellIs" dxfId="54" priority="22" operator="equal">
      <formula>"Media"</formula>
    </cfRule>
  </conditionalFormatting>
  <conditionalFormatting sqref="P13">
    <cfRule type="containsText" dxfId="53" priority="13" operator="containsText" text="Muy Baja">
      <formula>NOT(ISERROR(SEARCH(("Muy Baja"),(P13))))</formula>
    </cfRule>
  </conditionalFormatting>
  <conditionalFormatting sqref="P13">
    <cfRule type="containsText" dxfId="52" priority="14" operator="containsText" text="Baja">
      <formula>NOT(ISERROR(SEARCH(("Baja"),(P13))))</formula>
    </cfRule>
  </conditionalFormatting>
  <conditionalFormatting sqref="P13">
    <cfRule type="containsText" dxfId="51" priority="15" operator="containsText" text="A l t a">
      <formula>NOT(ISERROR(SEARCH(("A l t a"),(P13))))</formula>
    </cfRule>
  </conditionalFormatting>
  <conditionalFormatting sqref="P13">
    <cfRule type="containsText" dxfId="50" priority="16" operator="containsText" text="Muy Alta">
      <formula>NOT(ISERROR(SEARCH(("Muy Alta"),(P13))))</formula>
    </cfRule>
  </conditionalFormatting>
  <conditionalFormatting sqref="P13">
    <cfRule type="cellIs" dxfId="49" priority="17" operator="equal">
      <formula>"Media"</formula>
    </cfRule>
  </conditionalFormatting>
  <conditionalFormatting sqref="T12">
    <cfRule type="containsText" dxfId="48" priority="7" operator="containsText" text="Extremo">
      <formula>NOT(ISERROR(SEARCH(("Extremo"),(T12))))</formula>
    </cfRule>
  </conditionalFormatting>
  <conditionalFormatting sqref="T12">
    <cfRule type="containsText" dxfId="47" priority="8" operator="containsText" text="Alto">
      <formula>NOT(ISERROR(SEARCH(("Alto"),(T12))))</formula>
    </cfRule>
  </conditionalFormatting>
  <conditionalFormatting sqref="T12">
    <cfRule type="containsText" dxfId="46" priority="9" operator="containsText" text="Moderado">
      <formula>NOT(ISERROR(SEARCH(("Moderado"),(T12))))</formula>
    </cfRule>
  </conditionalFormatting>
  <conditionalFormatting sqref="T12">
    <cfRule type="containsText" dxfId="45" priority="10" operator="containsText" text="Extremo">
      <formula>NOT(ISERROR(SEARCH(("Extremo"),(T12))))</formula>
    </cfRule>
  </conditionalFormatting>
  <conditionalFormatting sqref="T12">
    <cfRule type="containsText" dxfId="44" priority="11" operator="containsText" text="Alto">
      <formula>NOT(ISERROR(SEARCH(("Alto"),(T12))))</formula>
    </cfRule>
  </conditionalFormatting>
  <conditionalFormatting sqref="T12">
    <cfRule type="containsText" dxfId="43" priority="12" operator="containsText" text="Moderado">
      <formula>NOT(ISERROR(SEARCH(("Moderado"),(T12))))</formula>
    </cfRule>
  </conditionalFormatting>
  <conditionalFormatting sqref="T13">
    <cfRule type="containsText" dxfId="42" priority="1" operator="containsText" text="Extremo">
      <formula>NOT(ISERROR(SEARCH(("Extremo"),(T13))))</formula>
    </cfRule>
  </conditionalFormatting>
  <conditionalFormatting sqref="T13">
    <cfRule type="containsText" dxfId="41" priority="2" operator="containsText" text="Alto">
      <formula>NOT(ISERROR(SEARCH(("Alto"),(T13))))</formula>
    </cfRule>
  </conditionalFormatting>
  <conditionalFormatting sqref="T13">
    <cfRule type="containsText" dxfId="40" priority="3" operator="containsText" text="Moderado">
      <formula>NOT(ISERROR(SEARCH(("Moderado"),(T13))))</formula>
    </cfRule>
  </conditionalFormatting>
  <conditionalFormatting sqref="T13">
    <cfRule type="containsText" dxfId="39" priority="4" operator="containsText" text="Extremo">
      <formula>NOT(ISERROR(SEARCH(("Extremo"),(T13))))</formula>
    </cfRule>
  </conditionalFormatting>
  <conditionalFormatting sqref="T13">
    <cfRule type="containsText" dxfId="38" priority="5" operator="containsText" text="Alto">
      <formula>NOT(ISERROR(SEARCH(("Alto"),(T13))))</formula>
    </cfRule>
  </conditionalFormatting>
  <conditionalFormatting sqref="T13">
    <cfRule type="containsText" dxfId="37" priority="6" operator="containsText" text="Moderado">
      <formula>NOT(ISERROR(SEARCH(("Moderado"),(T13))))</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4"/>
  <sheetViews>
    <sheetView showGridLines="0" topLeftCell="B1" zoomScale="30" zoomScaleNormal="30" workbookViewId="0">
      <selection activeCell="T7" activeCellId="2" sqref="D7:D8 G7:H8 T7:T8"/>
    </sheetView>
  </sheetViews>
  <sheetFormatPr baseColWidth="10" defaultRowHeight="15" x14ac:dyDescent="0.25"/>
  <cols>
    <col min="1" max="1" width="16.42578125" hidden="1" customWidth="1"/>
    <col min="2" max="2" width="12.42578125" customWidth="1"/>
    <col min="3" max="3" width="26" style="40" customWidth="1"/>
    <col min="4" max="4" width="24.28515625" style="40" customWidth="1"/>
    <col min="5" max="5" width="64.42578125" style="41" customWidth="1"/>
    <col min="6" max="6" width="26.140625" style="41" customWidth="1"/>
    <col min="7" max="7" width="10" style="40" customWidth="1"/>
    <col min="8" max="8" width="33.28515625" style="41" customWidth="1"/>
    <col min="9" max="9" width="28.42578125" style="42" customWidth="1"/>
    <col min="10" max="10" width="20.140625" style="43" customWidth="1"/>
    <col min="11" max="11" width="41.5703125" style="44" customWidth="1"/>
    <col min="12" max="12" width="58.42578125" style="41" customWidth="1"/>
    <col min="13" max="13" width="51.28515625" style="41" customWidth="1"/>
    <col min="14" max="14" width="16" style="40" customWidth="1"/>
    <col min="15" max="15" width="8.28515625" style="40" customWidth="1"/>
    <col min="16" max="16" width="20.140625" style="42" customWidth="1"/>
    <col min="17" max="17" width="5.42578125" style="40" customWidth="1"/>
    <col min="18" max="18" width="13.140625" style="42" customWidth="1"/>
    <col min="19" max="19" width="4.7109375" style="40" customWidth="1"/>
    <col min="20" max="20" width="58" style="41" customWidth="1"/>
    <col min="21" max="21" width="35.85546875" style="40" customWidth="1"/>
    <col min="22" max="22" width="24.5703125" style="45" customWidth="1"/>
    <col min="23" max="23" width="13.85546875" style="40" customWidth="1"/>
    <col min="24" max="24" width="4.140625" style="40" hidden="1" customWidth="1"/>
    <col min="25" max="26" width="9.28515625" style="40" customWidth="1"/>
    <col min="27" max="27" width="13.140625" style="40" customWidth="1"/>
    <col min="28" max="29" width="9.28515625" style="40" customWidth="1"/>
    <col min="30" max="30" width="9.7109375" style="40" customWidth="1"/>
    <col min="31" max="31" width="16.42578125" style="40" customWidth="1"/>
    <col min="32" max="32" width="33.140625" style="79" customWidth="1"/>
  </cols>
  <sheetData>
    <row r="1" spans="1:46" ht="9.75" customHeight="1" x14ac:dyDescent="0.25">
      <c r="AF1" s="41"/>
    </row>
    <row r="2" spans="1:46" ht="37.5" customHeight="1" x14ac:dyDescent="0.25">
      <c r="C2" s="399"/>
      <c r="D2" s="400"/>
      <c r="E2" s="405" t="s">
        <v>0</v>
      </c>
      <c r="F2" s="406"/>
      <c r="G2" s="406"/>
      <c r="H2" s="406"/>
      <c r="I2" s="406"/>
      <c r="J2" s="406"/>
      <c r="K2" s="406"/>
      <c r="L2" s="406"/>
      <c r="M2" s="406"/>
      <c r="N2" s="406"/>
      <c r="O2" s="406"/>
      <c r="P2" s="406"/>
      <c r="Q2" s="406"/>
      <c r="R2" s="406"/>
      <c r="S2" s="406"/>
      <c r="T2" s="406"/>
      <c r="U2" s="406"/>
      <c r="V2" s="406"/>
      <c r="W2" s="406"/>
      <c r="X2" s="406"/>
      <c r="Y2" s="407"/>
      <c r="Z2" s="462" t="s">
        <v>1</v>
      </c>
      <c r="AA2" s="463"/>
      <c r="AB2" s="463"/>
      <c r="AC2" s="463"/>
      <c r="AD2" s="463"/>
      <c r="AE2" s="463"/>
      <c r="AF2" s="598"/>
    </row>
    <row r="3" spans="1:46" ht="44.25" customHeight="1" x14ac:dyDescent="0.25">
      <c r="C3" s="401"/>
      <c r="D3" s="402"/>
      <c r="E3" s="408" t="s">
        <v>2</v>
      </c>
      <c r="F3" s="465"/>
      <c r="G3" s="465"/>
      <c r="H3" s="465"/>
      <c r="I3" s="465"/>
      <c r="J3" s="465"/>
      <c r="K3" s="465"/>
      <c r="L3" s="465"/>
      <c r="M3" s="465"/>
      <c r="N3" s="465"/>
      <c r="O3" s="465"/>
      <c r="P3" s="465"/>
      <c r="Q3" s="465"/>
      <c r="R3" s="465"/>
      <c r="S3" s="465"/>
      <c r="T3" s="465"/>
      <c r="U3" s="465"/>
      <c r="V3" s="465"/>
      <c r="W3" s="465"/>
      <c r="X3" s="465"/>
      <c r="Y3" s="410"/>
      <c r="Z3" s="462" t="s">
        <v>3</v>
      </c>
      <c r="AA3" s="463"/>
      <c r="AB3" s="463"/>
      <c r="AC3" s="463"/>
      <c r="AD3" s="463"/>
      <c r="AE3" s="463"/>
      <c r="AF3" s="598"/>
    </row>
    <row r="4" spans="1:46" ht="45.75" customHeight="1" x14ac:dyDescent="0.25">
      <c r="C4" s="403"/>
      <c r="D4" s="404"/>
      <c r="E4" s="411" t="s">
        <v>4</v>
      </c>
      <c r="F4" s="412"/>
      <c r="G4" s="412"/>
      <c r="H4" s="412"/>
      <c r="I4" s="412"/>
      <c r="J4" s="412"/>
      <c r="K4" s="412"/>
      <c r="L4" s="412"/>
      <c r="M4" s="412"/>
      <c r="N4" s="412"/>
      <c r="O4" s="412"/>
      <c r="P4" s="412"/>
      <c r="Q4" s="412"/>
      <c r="R4" s="412"/>
      <c r="S4" s="412"/>
      <c r="T4" s="412"/>
      <c r="U4" s="412"/>
      <c r="V4" s="412"/>
      <c r="W4" s="412"/>
      <c r="X4" s="412"/>
      <c r="Y4" s="413"/>
      <c r="Z4" s="466" t="s">
        <v>76</v>
      </c>
      <c r="AA4" s="467"/>
      <c r="AB4" s="467"/>
      <c r="AC4" s="467"/>
      <c r="AD4" s="467"/>
      <c r="AE4" s="467"/>
      <c r="AF4" s="598"/>
    </row>
    <row r="5" spans="1:46" ht="153.75" customHeight="1" x14ac:dyDescent="0.25">
      <c r="C5" s="599" t="s">
        <v>6</v>
      </c>
      <c r="D5" s="414" t="s">
        <v>7</v>
      </c>
      <c r="E5" s="414" t="s">
        <v>8</v>
      </c>
      <c r="F5" s="395" t="s">
        <v>9</v>
      </c>
      <c r="G5" s="393" t="s">
        <v>10</v>
      </c>
      <c r="H5" s="395" t="s">
        <v>11</v>
      </c>
      <c r="I5" s="427" t="s">
        <v>12</v>
      </c>
      <c r="J5" s="393" t="s">
        <v>13</v>
      </c>
      <c r="K5" s="395" t="s">
        <v>14</v>
      </c>
      <c r="L5" s="397" t="s">
        <v>15</v>
      </c>
      <c r="M5" s="395" t="s">
        <v>16</v>
      </c>
      <c r="N5" s="421" t="s">
        <v>17</v>
      </c>
      <c r="O5" s="422"/>
      <c r="P5" s="422"/>
      <c r="Q5" s="422"/>
      <c r="R5" s="423"/>
      <c r="S5" s="393" t="s">
        <v>18</v>
      </c>
      <c r="T5" s="395" t="s">
        <v>19</v>
      </c>
      <c r="U5" s="395" t="s">
        <v>20</v>
      </c>
      <c r="V5" s="393" t="s">
        <v>21</v>
      </c>
      <c r="W5" s="393" t="s">
        <v>22</v>
      </c>
      <c r="X5" s="417" t="s">
        <v>23</v>
      </c>
      <c r="Y5" s="421" t="s">
        <v>24</v>
      </c>
      <c r="Z5" s="422"/>
      <c r="AA5" s="422"/>
      <c r="AB5" s="422"/>
      <c r="AC5" s="422"/>
      <c r="AD5" s="423"/>
      <c r="AE5" s="421" t="s">
        <v>25</v>
      </c>
      <c r="AF5" s="423"/>
      <c r="AT5" t="s">
        <v>26</v>
      </c>
    </row>
    <row r="6" spans="1:46" s="54" customFormat="1" ht="162" x14ac:dyDescent="0.25">
      <c r="C6" s="600"/>
      <c r="D6" s="395"/>
      <c r="E6" s="414"/>
      <c r="F6" s="478"/>
      <c r="G6" s="476"/>
      <c r="H6" s="478"/>
      <c r="I6" s="479"/>
      <c r="J6" s="476"/>
      <c r="K6" s="478"/>
      <c r="L6" s="477"/>
      <c r="M6" s="478"/>
      <c r="N6" s="330" t="s">
        <v>27</v>
      </c>
      <c r="O6" s="148" t="s">
        <v>28</v>
      </c>
      <c r="P6" s="147" t="s">
        <v>29</v>
      </c>
      <c r="Q6" s="148" t="s">
        <v>28</v>
      </c>
      <c r="R6" s="147" t="s">
        <v>30</v>
      </c>
      <c r="S6" s="476"/>
      <c r="T6" s="478"/>
      <c r="U6" s="478"/>
      <c r="V6" s="476"/>
      <c r="W6" s="476"/>
      <c r="X6" s="594"/>
      <c r="Y6" s="357" t="s">
        <v>31</v>
      </c>
      <c r="Z6" s="357" t="s">
        <v>32</v>
      </c>
      <c r="AA6" s="358" t="s">
        <v>33</v>
      </c>
      <c r="AB6" s="357" t="s">
        <v>34</v>
      </c>
      <c r="AC6" s="358" t="s">
        <v>35</v>
      </c>
      <c r="AD6" s="357" t="s">
        <v>36</v>
      </c>
      <c r="AE6" s="331" t="s">
        <v>37</v>
      </c>
      <c r="AF6" s="148" t="s">
        <v>38</v>
      </c>
    </row>
    <row r="7" spans="1:46" ht="234" customHeight="1" x14ac:dyDescent="0.25">
      <c r="A7" s="55" t="s">
        <v>77</v>
      </c>
      <c r="B7" s="55"/>
      <c r="C7" s="424" t="s">
        <v>39</v>
      </c>
      <c r="D7" s="419" t="s">
        <v>736</v>
      </c>
      <c r="E7" s="459" t="s">
        <v>681</v>
      </c>
      <c r="F7" s="459" t="s">
        <v>682</v>
      </c>
      <c r="G7" s="16">
        <v>1</v>
      </c>
      <c r="H7" s="57" t="s">
        <v>683</v>
      </c>
      <c r="I7" s="57" t="s">
        <v>163</v>
      </c>
      <c r="J7" s="57" t="s">
        <v>45</v>
      </c>
      <c r="K7" s="57" t="s">
        <v>684</v>
      </c>
      <c r="L7" s="57" t="s">
        <v>685</v>
      </c>
      <c r="M7" s="57" t="s">
        <v>686</v>
      </c>
      <c r="N7" s="57" t="s">
        <v>86</v>
      </c>
      <c r="O7" s="59">
        <v>60</v>
      </c>
      <c r="P7" s="57" t="s">
        <v>687</v>
      </c>
      <c r="Q7" s="57">
        <v>40</v>
      </c>
      <c r="R7" s="57" t="s">
        <v>110</v>
      </c>
      <c r="S7" s="57" t="s">
        <v>688</v>
      </c>
      <c r="T7" s="57" t="s">
        <v>689</v>
      </c>
      <c r="U7" s="16" t="s">
        <v>690</v>
      </c>
      <c r="V7" s="57" t="s">
        <v>647</v>
      </c>
      <c r="W7" s="57" t="s">
        <v>54</v>
      </c>
      <c r="X7" s="16">
        <v>40</v>
      </c>
      <c r="Y7" s="359">
        <f>O7-(O7*X7/100)</f>
        <v>36</v>
      </c>
      <c r="Z7" s="359">
        <f>Y7</f>
        <v>36</v>
      </c>
      <c r="AA7" s="359" t="s">
        <v>234</v>
      </c>
      <c r="AB7" s="359">
        <f>Q7</f>
        <v>40</v>
      </c>
      <c r="AC7" s="360" t="s">
        <v>687</v>
      </c>
      <c r="AD7" s="360" t="s">
        <v>110</v>
      </c>
      <c r="AE7" s="57" t="s">
        <v>57</v>
      </c>
      <c r="AF7" s="57" t="s">
        <v>319</v>
      </c>
    </row>
    <row r="8" spans="1:46" ht="304.5" customHeight="1" x14ac:dyDescent="0.25">
      <c r="A8" s="55" t="s">
        <v>94</v>
      </c>
      <c r="B8" s="55"/>
      <c r="C8" s="425"/>
      <c r="D8" s="420"/>
      <c r="E8" s="461"/>
      <c r="F8" s="461"/>
      <c r="G8" s="16">
        <v>2</v>
      </c>
      <c r="H8" s="56" t="s">
        <v>691</v>
      </c>
      <c r="I8" s="56" t="s">
        <v>339</v>
      </c>
      <c r="J8" s="56" t="s">
        <v>45</v>
      </c>
      <c r="K8" s="56" t="s">
        <v>692</v>
      </c>
      <c r="L8" s="56" t="s">
        <v>693</v>
      </c>
      <c r="M8" s="56" t="s">
        <v>323</v>
      </c>
      <c r="N8" s="66" t="s">
        <v>100</v>
      </c>
      <c r="O8" s="361">
        <v>80</v>
      </c>
      <c r="P8" s="66" t="s">
        <v>694</v>
      </c>
      <c r="Q8" s="66">
        <v>60</v>
      </c>
      <c r="R8" s="66" t="s">
        <v>549</v>
      </c>
      <c r="S8" s="362" t="s">
        <v>695</v>
      </c>
      <c r="T8" s="56" t="s">
        <v>696</v>
      </c>
      <c r="U8" s="363" t="s">
        <v>697</v>
      </c>
      <c r="V8" s="364" t="s">
        <v>647</v>
      </c>
      <c r="W8" s="364" t="s">
        <v>54</v>
      </c>
      <c r="X8" s="363">
        <v>40</v>
      </c>
      <c r="Y8" s="364">
        <f>O8-(O8*X8/100)</f>
        <v>48</v>
      </c>
      <c r="Z8" s="364">
        <f>Y8</f>
        <v>48</v>
      </c>
      <c r="AA8" s="364" t="s">
        <v>474</v>
      </c>
      <c r="AB8" s="364">
        <f>Q8</f>
        <v>60</v>
      </c>
      <c r="AC8" s="364" t="s">
        <v>109</v>
      </c>
      <c r="AD8" s="364" t="s">
        <v>110</v>
      </c>
      <c r="AE8" s="365"/>
      <c r="AF8" s="59" t="s">
        <v>330</v>
      </c>
    </row>
    <row r="9" spans="1:46" ht="24" customHeight="1" x14ac:dyDescent="0.25">
      <c r="A9" s="70"/>
      <c r="B9" s="70"/>
      <c r="C9" s="71"/>
      <c r="D9" s="4"/>
      <c r="E9" s="72"/>
      <c r="F9" s="3"/>
      <c r="G9" s="2"/>
      <c r="H9" s="3"/>
      <c r="I9" s="73"/>
      <c r="J9" s="5"/>
      <c r="K9" s="6"/>
      <c r="L9" s="3"/>
      <c r="M9" s="3"/>
      <c r="N9" s="2"/>
      <c r="O9" s="2"/>
      <c r="P9" s="4"/>
      <c r="Q9" s="2"/>
      <c r="R9" s="4"/>
      <c r="S9" s="2"/>
      <c r="T9" s="3"/>
      <c r="U9" s="2"/>
      <c r="V9" s="7"/>
      <c r="W9" s="2"/>
      <c r="X9" s="2"/>
      <c r="Y9" s="2"/>
      <c r="Z9" s="2"/>
      <c r="AA9" s="2"/>
      <c r="AB9" s="2"/>
      <c r="AC9" s="2"/>
      <c r="AD9" s="2"/>
      <c r="AE9" s="2"/>
      <c r="AF9" s="3"/>
    </row>
    <row r="10" spans="1:46" ht="20.25" x14ac:dyDescent="0.25">
      <c r="C10" s="385" t="s">
        <v>69</v>
      </c>
      <c r="D10" s="385"/>
      <c r="E10" s="3"/>
      <c r="F10" s="3"/>
      <c r="G10" s="2"/>
      <c r="H10" s="3"/>
      <c r="I10" s="4"/>
      <c r="J10" s="5"/>
      <c r="K10" s="6"/>
      <c r="L10" s="3"/>
      <c r="M10" s="3"/>
      <c r="N10" s="2"/>
      <c r="O10" s="2"/>
      <c r="P10" s="4"/>
      <c r="Q10" s="2"/>
      <c r="R10" s="4"/>
      <c r="S10" s="2"/>
      <c r="T10" s="3"/>
      <c r="U10" s="2"/>
      <c r="V10" s="7"/>
      <c r="W10" s="2"/>
      <c r="X10" s="2"/>
      <c r="Y10" s="2"/>
      <c r="Z10" s="2"/>
      <c r="AA10" s="2"/>
      <c r="AB10" s="2"/>
      <c r="AC10" s="2"/>
      <c r="AD10" s="2"/>
      <c r="AE10" s="2"/>
      <c r="AF10" s="3"/>
    </row>
    <row r="11" spans="1:46" ht="20.25" x14ac:dyDescent="0.25">
      <c r="C11" s="386" t="s">
        <v>70</v>
      </c>
      <c r="D11" s="386"/>
      <c r="E11" s="3"/>
      <c r="F11" s="3"/>
      <c r="G11" s="2"/>
      <c r="H11" s="3"/>
      <c r="I11" s="4"/>
      <c r="J11" s="5"/>
      <c r="K11" s="6"/>
      <c r="L11" s="3"/>
      <c r="M11" s="3"/>
      <c r="N11" s="2"/>
      <c r="O11" s="2"/>
      <c r="P11" s="4"/>
      <c r="Q11" s="2"/>
      <c r="R11" s="4"/>
      <c r="S11" s="2"/>
      <c r="T11" s="3"/>
      <c r="U11" s="2"/>
      <c r="V11" s="7"/>
      <c r="W11" s="2"/>
      <c r="X11" s="2"/>
      <c r="Y11" s="2"/>
      <c r="Z11" s="2"/>
      <c r="AA11" s="2"/>
      <c r="AB11" s="2"/>
      <c r="AC11" s="2"/>
      <c r="AD11" s="2"/>
      <c r="AE11" s="2"/>
      <c r="AF11" s="3"/>
    </row>
    <row r="12" spans="1:46" ht="20.25" x14ac:dyDescent="0.25">
      <c r="C12" s="36" t="s">
        <v>71</v>
      </c>
      <c r="D12" s="385" t="s">
        <v>72</v>
      </c>
      <c r="E12" s="385"/>
      <c r="F12" s="385"/>
      <c r="G12" s="2"/>
      <c r="H12" s="3"/>
      <c r="I12" s="4"/>
      <c r="J12" s="5"/>
      <c r="K12" s="6"/>
      <c r="L12" s="3"/>
      <c r="M12" s="3"/>
      <c r="N12" s="2"/>
      <c r="O12" s="2"/>
      <c r="P12" s="4"/>
      <c r="Q12" s="2"/>
      <c r="R12" s="4"/>
      <c r="S12" s="2"/>
      <c r="T12" s="3"/>
      <c r="U12" s="2"/>
      <c r="V12" s="7"/>
      <c r="W12" s="2"/>
      <c r="X12" s="2"/>
      <c r="Y12" s="2"/>
      <c r="Z12" s="2"/>
      <c r="AA12" s="2"/>
      <c r="AB12" s="2"/>
      <c r="AC12" s="2"/>
      <c r="AD12" s="2"/>
      <c r="AE12" s="2"/>
      <c r="AF12" s="3"/>
    </row>
    <row r="13" spans="1:46" ht="20.25" x14ac:dyDescent="0.25">
      <c r="C13" s="36" t="s">
        <v>73</v>
      </c>
      <c r="D13" s="385" t="s">
        <v>74</v>
      </c>
      <c r="E13" s="385"/>
      <c r="F13" s="385"/>
      <c r="G13" s="2"/>
      <c r="H13" s="3"/>
      <c r="I13" s="4"/>
      <c r="J13" s="5"/>
      <c r="K13" s="6"/>
      <c r="L13" s="3"/>
      <c r="M13" s="3"/>
      <c r="N13" s="2"/>
      <c r="O13" s="2"/>
      <c r="P13" s="4"/>
      <c r="Q13" s="2"/>
      <c r="R13" s="4"/>
      <c r="S13" s="2"/>
      <c r="T13" s="3"/>
      <c r="U13" s="2"/>
      <c r="V13" s="7"/>
      <c r="W13" s="2"/>
      <c r="X13" s="2"/>
      <c r="Y13" s="2"/>
      <c r="Z13" s="2"/>
      <c r="AA13" s="2"/>
      <c r="AB13" s="2"/>
      <c r="AC13" s="2"/>
      <c r="AD13" s="2"/>
      <c r="AE13" s="2"/>
      <c r="AF13" s="3"/>
    </row>
    <row r="14" spans="1:46" ht="21" x14ac:dyDescent="0.25">
      <c r="C14" s="74"/>
      <c r="D14" s="74"/>
      <c r="E14" s="3"/>
      <c r="F14" s="3"/>
      <c r="G14" s="2"/>
      <c r="H14" s="3"/>
      <c r="I14" s="4"/>
      <c r="J14" s="5"/>
      <c r="K14" s="6"/>
      <c r="L14" s="3"/>
      <c r="M14" s="3"/>
      <c r="N14" s="2"/>
      <c r="O14" s="2"/>
      <c r="P14" s="4"/>
      <c r="Q14" s="2"/>
      <c r="R14" s="4"/>
      <c r="S14" s="2"/>
      <c r="T14" s="3"/>
      <c r="U14" s="2"/>
      <c r="V14" s="7"/>
      <c r="W14" s="2"/>
      <c r="X14" s="2"/>
      <c r="Y14" s="2"/>
      <c r="Z14" s="2"/>
      <c r="AA14" s="2"/>
      <c r="AB14" s="2"/>
      <c r="AC14" s="2"/>
      <c r="AD14" s="2"/>
      <c r="AE14" s="2"/>
      <c r="AF14" s="3"/>
    </row>
    <row r="15" spans="1:46" ht="21" x14ac:dyDescent="0.25">
      <c r="C15" s="74"/>
      <c r="D15" s="74"/>
      <c r="E15" s="3"/>
      <c r="F15" s="3"/>
      <c r="G15" s="2"/>
      <c r="H15" s="38"/>
      <c r="I15" s="4"/>
      <c r="J15" s="5"/>
      <c r="K15" s="6"/>
      <c r="L15" s="3"/>
      <c r="M15" s="3"/>
      <c r="N15" s="2"/>
      <c r="O15" s="2"/>
      <c r="P15" s="4"/>
      <c r="Q15" s="2"/>
      <c r="R15" s="4"/>
      <c r="S15" s="2"/>
      <c r="T15" s="3"/>
      <c r="U15" s="2"/>
      <c r="V15" s="7"/>
      <c r="W15" s="2"/>
      <c r="X15" s="2"/>
      <c r="Y15" s="2"/>
      <c r="Z15" s="2"/>
      <c r="AA15" s="2"/>
      <c r="AB15" s="2"/>
      <c r="AC15" s="2"/>
      <c r="AD15" s="2"/>
      <c r="AE15" s="2"/>
      <c r="AF15" s="3"/>
    </row>
    <row r="16" spans="1:46" ht="21" x14ac:dyDescent="0.25">
      <c r="C16" s="74"/>
      <c r="D16" s="74"/>
      <c r="E16" s="3"/>
      <c r="F16" s="3"/>
      <c r="G16" s="2"/>
      <c r="H16" s="38"/>
      <c r="I16" s="4"/>
      <c r="J16" s="5"/>
      <c r="K16" s="6"/>
      <c r="L16" s="3"/>
      <c r="M16" s="3"/>
      <c r="N16" s="2"/>
      <c r="O16" s="2"/>
      <c r="P16" s="4"/>
      <c r="Q16" s="2"/>
      <c r="R16" s="4"/>
      <c r="S16" s="2"/>
      <c r="T16" s="3"/>
      <c r="U16" s="2"/>
      <c r="V16" s="7"/>
      <c r="W16" s="2"/>
      <c r="X16" s="2"/>
      <c r="Y16" s="2"/>
      <c r="Z16" s="2"/>
      <c r="AA16" s="2"/>
      <c r="AB16" s="2"/>
      <c r="AC16" s="2"/>
      <c r="AD16" s="2"/>
      <c r="AE16" s="2"/>
      <c r="AF16" s="3"/>
    </row>
    <row r="17" spans="3:32" ht="21" x14ac:dyDescent="0.25">
      <c r="C17" s="74"/>
      <c r="D17" s="74"/>
      <c r="E17" s="3"/>
      <c r="F17" s="3"/>
      <c r="G17" s="2"/>
      <c r="H17" s="3"/>
      <c r="I17" s="4"/>
      <c r="J17" s="5"/>
      <c r="K17" s="6"/>
      <c r="L17" s="3"/>
      <c r="M17" s="3"/>
      <c r="N17" s="2"/>
      <c r="O17" s="2"/>
      <c r="P17" s="4"/>
      <c r="Q17" s="2"/>
      <c r="R17" s="4"/>
      <c r="S17" s="2"/>
      <c r="T17" s="3"/>
      <c r="U17" s="2"/>
      <c r="V17" s="7"/>
      <c r="W17" s="2"/>
      <c r="X17" s="2"/>
      <c r="Y17" s="2"/>
      <c r="Z17" s="2"/>
      <c r="AA17" s="2"/>
      <c r="AB17" s="2"/>
      <c r="AC17" s="2"/>
      <c r="AD17" s="2"/>
      <c r="AE17" s="2"/>
      <c r="AF17" s="3"/>
    </row>
    <row r="18" spans="3:32" ht="21" x14ac:dyDescent="0.25">
      <c r="C18" s="74"/>
      <c r="D18" s="36"/>
      <c r="E18" s="72"/>
      <c r="F18" s="72"/>
      <c r="G18" s="74"/>
      <c r="H18" s="72"/>
      <c r="I18" s="75"/>
      <c r="J18" s="76"/>
      <c r="K18" s="77"/>
      <c r="L18" s="72"/>
      <c r="M18" s="72"/>
      <c r="N18" s="74"/>
      <c r="O18" s="74"/>
      <c r="P18" s="75"/>
      <c r="Q18" s="74"/>
      <c r="R18" s="75"/>
      <c r="S18" s="74"/>
      <c r="T18" s="72"/>
      <c r="U18" s="74"/>
      <c r="V18" s="78"/>
      <c r="W18" s="74"/>
      <c r="X18" s="74"/>
      <c r="Y18" s="74"/>
      <c r="Z18" s="74"/>
      <c r="AA18" s="74"/>
      <c r="AB18" s="74"/>
      <c r="AC18" s="74"/>
      <c r="AD18" s="74"/>
      <c r="AE18" s="74"/>
      <c r="AF18" s="72"/>
    </row>
    <row r="19" spans="3:32" x14ac:dyDescent="0.25">
      <c r="AF19" s="41"/>
    </row>
    <row r="20" spans="3:32" x14ac:dyDescent="0.25">
      <c r="AF20" s="41"/>
    </row>
    <row r="21" spans="3:32" x14ac:dyDescent="0.25">
      <c r="AF21" s="41"/>
    </row>
    <row r="22" spans="3:32" x14ac:dyDescent="0.25">
      <c r="AF22" s="41"/>
    </row>
    <row r="23" spans="3:32" x14ac:dyDescent="0.25">
      <c r="AF23" s="41"/>
    </row>
    <row r="24" spans="3:32" x14ac:dyDescent="0.25">
      <c r="AF24" s="41"/>
    </row>
    <row r="25" spans="3:32" x14ac:dyDescent="0.25">
      <c r="AF25" s="41"/>
    </row>
    <row r="26" spans="3:32" x14ac:dyDescent="0.25">
      <c r="AF26" s="41"/>
    </row>
    <row r="27" spans="3:32" x14ac:dyDescent="0.25">
      <c r="AF27" s="41"/>
    </row>
    <row r="28" spans="3:32" x14ac:dyDescent="0.25">
      <c r="AF28" s="41"/>
    </row>
    <row r="29" spans="3:32" x14ac:dyDescent="0.25">
      <c r="AF29" s="41"/>
    </row>
    <row r="30" spans="3:32" x14ac:dyDescent="0.25">
      <c r="AF30" s="41"/>
    </row>
    <row r="31" spans="3:32" x14ac:dyDescent="0.25">
      <c r="AF31" s="41"/>
    </row>
    <row r="32" spans="3:32" x14ac:dyDescent="0.25">
      <c r="AF32" s="41"/>
    </row>
    <row r="33" spans="32:32" x14ac:dyDescent="0.25">
      <c r="AF33" s="41"/>
    </row>
    <row r="34" spans="32:32" x14ac:dyDescent="0.25">
      <c r="AF34" s="41"/>
    </row>
    <row r="35" spans="32:32" x14ac:dyDescent="0.25">
      <c r="AF35" s="41"/>
    </row>
    <row r="36" spans="32:32" x14ac:dyDescent="0.25">
      <c r="AF36" s="41"/>
    </row>
    <row r="37" spans="32:32" x14ac:dyDescent="0.25">
      <c r="AF37" s="41"/>
    </row>
    <row r="38" spans="32:32" x14ac:dyDescent="0.25">
      <c r="AF38" s="41"/>
    </row>
    <row r="39" spans="32:32" x14ac:dyDescent="0.25">
      <c r="AF39" s="41"/>
    </row>
    <row r="40" spans="32:32" x14ac:dyDescent="0.25">
      <c r="AF40" s="41"/>
    </row>
    <row r="41" spans="32:32" x14ac:dyDescent="0.25">
      <c r="AF41" s="41"/>
    </row>
    <row r="42" spans="32:32" x14ac:dyDescent="0.25">
      <c r="AF42" s="41"/>
    </row>
    <row r="43" spans="32:32" x14ac:dyDescent="0.25">
      <c r="AF43" s="41"/>
    </row>
    <row r="44" spans="32:32" x14ac:dyDescent="0.25">
      <c r="AF44" s="41"/>
    </row>
    <row r="45" spans="32:32" x14ac:dyDescent="0.25">
      <c r="AF45" s="41"/>
    </row>
    <row r="46" spans="32:32" x14ac:dyDescent="0.25">
      <c r="AF46" s="41"/>
    </row>
    <row r="47" spans="32:32" x14ac:dyDescent="0.25">
      <c r="AF47" s="41"/>
    </row>
    <row r="48" spans="32:32" x14ac:dyDescent="0.25">
      <c r="AF48" s="41"/>
    </row>
    <row r="49" spans="32:32" x14ac:dyDescent="0.25">
      <c r="AF49" s="41"/>
    </row>
    <row r="50" spans="32:32" x14ac:dyDescent="0.25">
      <c r="AF50" s="41"/>
    </row>
    <row r="51" spans="32:32" x14ac:dyDescent="0.25">
      <c r="AF51" s="41"/>
    </row>
    <row r="52" spans="32:32" x14ac:dyDescent="0.25">
      <c r="AF52" s="41"/>
    </row>
    <row r="53" spans="32:32" x14ac:dyDescent="0.25">
      <c r="AF53" s="41"/>
    </row>
    <row r="54" spans="32:32" x14ac:dyDescent="0.25">
      <c r="AF54" s="41"/>
    </row>
    <row r="55" spans="32:32" x14ac:dyDescent="0.25">
      <c r="AF55" s="41"/>
    </row>
    <row r="56" spans="32:32" x14ac:dyDescent="0.25">
      <c r="AF56" s="41"/>
    </row>
    <row r="57" spans="32:32" x14ac:dyDescent="0.25">
      <c r="AF57" s="41"/>
    </row>
    <row r="58" spans="32:32" x14ac:dyDescent="0.25">
      <c r="AF58" s="41"/>
    </row>
    <row r="59" spans="32:32" x14ac:dyDescent="0.25">
      <c r="AF59" s="41"/>
    </row>
    <row r="60" spans="32:32" x14ac:dyDescent="0.25">
      <c r="AF60" s="41"/>
    </row>
    <row r="61" spans="32:32" x14ac:dyDescent="0.25">
      <c r="AF61" s="41"/>
    </row>
    <row r="62" spans="32:32" x14ac:dyDescent="0.25">
      <c r="AF62" s="41"/>
    </row>
    <row r="63" spans="32:32" x14ac:dyDescent="0.25">
      <c r="AF63" s="41"/>
    </row>
    <row r="64" spans="32:32" x14ac:dyDescent="0.25">
      <c r="AF64" s="41"/>
    </row>
    <row r="65" spans="32:32" x14ac:dyDescent="0.25">
      <c r="AF65" s="41"/>
    </row>
    <row r="66" spans="32:32" x14ac:dyDescent="0.25">
      <c r="AF66" s="41"/>
    </row>
    <row r="67" spans="32:32" x14ac:dyDescent="0.25">
      <c r="AF67" s="41"/>
    </row>
    <row r="68" spans="32:32" x14ac:dyDescent="0.25">
      <c r="AF68" s="41"/>
    </row>
    <row r="69" spans="32:32" x14ac:dyDescent="0.25">
      <c r="AF69" s="41"/>
    </row>
    <row r="70" spans="32:32" x14ac:dyDescent="0.25">
      <c r="AF70" s="41"/>
    </row>
    <row r="71" spans="32:32" x14ac:dyDescent="0.25">
      <c r="AF71" s="41"/>
    </row>
    <row r="72" spans="32:32" x14ac:dyDescent="0.25">
      <c r="AF72" s="41"/>
    </row>
    <row r="73" spans="32:32" x14ac:dyDescent="0.25">
      <c r="AF73" s="41"/>
    </row>
    <row r="74" spans="32:32" x14ac:dyDescent="0.25">
      <c r="AF74" s="41"/>
    </row>
    <row r="75" spans="32:32" x14ac:dyDescent="0.25">
      <c r="AF75" s="41"/>
    </row>
    <row r="76" spans="32:32" x14ac:dyDescent="0.25">
      <c r="AF76" s="41"/>
    </row>
    <row r="77" spans="32:32" x14ac:dyDescent="0.25">
      <c r="AF77" s="41"/>
    </row>
    <row r="78" spans="32:32" x14ac:dyDescent="0.25">
      <c r="AF78" s="41"/>
    </row>
    <row r="79" spans="32:32" x14ac:dyDescent="0.25">
      <c r="AF79" s="41"/>
    </row>
    <row r="80" spans="32:32" x14ac:dyDescent="0.25">
      <c r="AF80" s="41"/>
    </row>
    <row r="81" spans="32:32" x14ac:dyDescent="0.25">
      <c r="AF81" s="41"/>
    </row>
    <row r="82" spans="32:32" x14ac:dyDescent="0.25">
      <c r="AF82" s="41"/>
    </row>
    <row r="83" spans="32:32" x14ac:dyDescent="0.25">
      <c r="AF83" s="41"/>
    </row>
    <row r="84" spans="32:32" x14ac:dyDescent="0.25">
      <c r="AF84" s="41"/>
    </row>
    <row r="85" spans="32:32" x14ac:dyDescent="0.25">
      <c r="AF85" s="41"/>
    </row>
    <row r="86" spans="32:32" x14ac:dyDescent="0.25">
      <c r="AF86" s="41"/>
    </row>
    <row r="87" spans="32:32" x14ac:dyDescent="0.25">
      <c r="AF87" s="41"/>
    </row>
    <row r="88" spans="32:32" x14ac:dyDescent="0.25">
      <c r="AF88" s="41"/>
    </row>
    <row r="89" spans="32:32" x14ac:dyDescent="0.25">
      <c r="AF89" s="41"/>
    </row>
    <row r="90" spans="32:32" x14ac:dyDescent="0.25">
      <c r="AF90" s="41"/>
    </row>
    <row r="91" spans="32:32" x14ac:dyDescent="0.25">
      <c r="AF91" s="41"/>
    </row>
    <row r="92" spans="32:32" x14ac:dyDescent="0.25">
      <c r="AF92" s="41"/>
    </row>
    <row r="93" spans="32:32" x14ac:dyDescent="0.25">
      <c r="AF93" s="41"/>
    </row>
    <row r="94" spans="32:32" x14ac:dyDescent="0.25">
      <c r="AF94" s="41"/>
    </row>
    <row r="95" spans="32:32" x14ac:dyDescent="0.25">
      <c r="AF95" s="41"/>
    </row>
    <row r="96" spans="32:32" x14ac:dyDescent="0.25">
      <c r="AF96" s="41"/>
    </row>
    <row r="97" spans="32:32" x14ac:dyDescent="0.25">
      <c r="AF97" s="41"/>
    </row>
    <row r="98" spans="32:32" x14ac:dyDescent="0.25">
      <c r="AF98" s="41"/>
    </row>
    <row r="99" spans="32:32" x14ac:dyDescent="0.25">
      <c r="AF99" s="41"/>
    </row>
    <row r="100" spans="32:32" x14ac:dyDescent="0.25">
      <c r="AF100" s="41"/>
    </row>
    <row r="101" spans="32:32" x14ac:dyDescent="0.25">
      <c r="AF101" s="41"/>
    </row>
    <row r="102" spans="32:32" x14ac:dyDescent="0.25">
      <c r="AF102" s="41"/>
    </row>
    <row r="103" spans="32:32" x14ac:dyDescent="0.25">
      <c r="AF103" s="41"/>
    </row>
    <row r="104" spans="32:32" x14ac:dyDescent="0.25">
      <c r="AF104" s="41"/>
    </row>
    <row r="105" spans="32:32" x14ac:dyDescent="0.25">
      <c r="AF105" s="41"/>
    </row>
    <row r="106" spans="32:32" x14ac:dyDescent="0.25">
      <c r="AF106" s="41"/>
    </row>
    <row r="107" spans="32:32" x14ac:dyDescent="0.25">
      <c r="AF107" s="41"/>
    </row>
    <row r="108" spans="32:32" x14ac:dyDescent="0.25">
      <c r="AF108" s="41"/>
    </row>
    <row r="109" spans="32:32" x14ac:dyDescent="0.25">
      <c r="AF109" s="41"/>
    </row>
    <row r="110" spans="32:32" x14ac:dyDescent="0.25">
      <c r="AF110" s="41"/>
    </row>
    <row r="111" spans="32:32" x14ac:dyDescent="0.25">
      <c r="AF111" s="41"/>
    </row>
    <row r="112" spans="32:32" x14ac:dyDescent="0.25">
      <c r="AF112" s="41"/>
    </row>
    <row r="113" spans="32:32" x14ac:dyDescent="0.25">
      <c r="AF113" s="41"/>
    </row>
    <row r="114" spans="32:32" x14ac:dyDescent="0.25">
      <c r="AF114" s="41"/>
    </row>
    <row r="115" spans="32:32" x14ac:dyDescent="0.25">
      <c r="AF115" s="41"/>
    </row>
    <row r="116" spans="32:32" x14ac:dyDescent="0.25">
      <c r="AF116" s="41"/>
    </row>
    <row r="117" spans="32:32" x14ac:dyDescent="0.25">
      <c r="AF117" s="41"/>
    </row>
    <row r="118" spans="32:32" x14ac:dyDescent="0.25">
      <c r="AF118" s="41"/>
    </row>
    <row r="119" spans="32:32" x14ac:dyDescent="0.25">
      <c r="AF119" s="41"/>
    </row>
    <row r="120" spans="32:32" x14ac:dyDescent="0.25">
      <c r="AF120" s="41"/>
    </row>
    <row r="121" spans="32:32" x14ac:dyDescent="0.25">
      <c r="AF121" s="41"/>
    </row>
    <row r="122" spans="32:32" x14ac:dyDescent="0.25">
      <c r="AF122" s="41"/>
    </row>
    <row r="123" spans="32:32" x14ac:dyDescent="0.25">
      <c r="AF123" s="41"/>
    </row>
    <row r="124" spans="32:32" x14ac:dyDescent="0.25">
      <c r="AF124" s="41"/>
    </row>
    <row r="125" spans="32:32" x14ac:dyDescent="0.25">
      <c r="AF125" s="41"/>
    </row>
    <row r="126" spans="32:32" x14ac:dyDescent="0.25">
      <c r="AF126" s="41"/>
    </row>
    <row r="127" spans="32:32" x14ac:dyDescent="0.25">
      <c r="AF127" s="41"/>
    </row>
    <row r="128" spans="32:32" x14ac:dyDescent="0.25">
      <c r="AF128" s="41"/>
    </row>
    <row r="129" spans="32:32" x14ac:dyDescent="0.25">
      <c r="AF129" s="41"/>
    </row>
    <row r="130" spans="32:32" x14ac:dyDescent="0.25">
      <c r="AF130" s="41"/>
    </row>
    <row r="131" spans="32:32" x14ac:dyDescent="0.25">
      <c r="AF131" s="41"/>
    </row>
    <row r="132" spans="32:32" x14ac:dyDescent="0.25">
      <c r="AF132" s="41"/>
    </row>
    <row r="133" spans="32:32" x14ac:dyDescent="0.25">
      <c r="AF133" s="41"/>
    </row>
    <row r="134" spans="32:32" x14ac:dyDescent="0.25">
      <c r="AF134" s="41"/>
    </row>
    <row r="135" spans="32:32" x14ac:dyDescent="0.25">
      <c r="AF135" s="41"/>
    </row>
    <row r="136" spans="32:32" x14ac:dyDescent="0.25">
      <c r="AF136" s="41"/>
    </row>
    <row r="137" spans="32:32" x14ac:dyDescent="0.25">
      <c r="AF137" s="41"/>
    </row>
    <row r="138" spans="32:32" x14ac:dyDescent="0.25">
      <c r="AF138" s="41"/>
    </row>
    <row r="139" spans="32:32" x14ac:dyDescent="0.25">
      <c r="AF139" s="41"/>
    </row>
    <row r="140" spans="32:32" x14ac:dyDescent="0.25">
      <c r="AF140" s="41"/>
    </row>
    <row r="141" spans="32:32" x14ac:dyDescent="0.25">
      <c r="AF141" s="41"/>
    </row>
    <row r="142" spans="32:32" x14ac:dyDescent="0.25">
      <c r="AF142" s="41"/>
    </row>
    <row r="143" spans="32:32" x14ac:dyDescent="0.25">
      <c r="AF143" s="41"/>
    </row>
    <row r="144" spans="32:32" x14ac:dyDescent="0.25">
      <c r="AF144" s="41"/>
    </row>
    <row r="145" spans="32:32" x14ac:dyDescent="0.25">
      <c r="AF145" s="41"/>
    </row>
    <row r="146" spans="32:32" x14ac:dyDescent="0.25">
      <c r="AF146" s="41"/>
    </row>
    <row r="147" spans="32:32" x14ac:dyDescent="0.25">
      <c r="AF147" s="41"/>
    </row>
    <row r="148" spans="32:32" x14ac:dyDescent="0.25">
      <c r="AF148" s="41"/>
    </row>
    <row r="149" spans="32:32" x14ac:dyDescent="0.25">
      <c r="AF149" s="41"/>
    </row>
    <row r="150" spans="32:32" x14ac:dyDescent="0.25">
      <c r="AF150" s="41"/>
    </row>
    <row r="151" spans="32:32" x14ac:dyDescent="0.25">
      <c r="AF151" s="41"/>
    </row>
    <row r="152" spans="32:32" x14ac:dyDescent="0.25">
      <c r="AF152" s="41"/>
    </row>
    <row r="153" spans="32:32" x14ac:dyDescent="0.25">
      <c r="AF153" s="41"/>
    </row>
    <row r="154" spans="32:32" x14ac:dyDescent="0.25">
      <c r="AF154" s="41"/>
    </row>
    <row r="155" spans="32:32" x14ac:dyDescent="0.25">
      <c r="AF155" s="41"/>
    </row>
    <row r="156" spans="32:32" x14ac:dyDescent="0.25">
      <c r="AF156" s="41"/>
    </row>
    <row r="157" spans="32:32" x14ac:dyDescent="0.25">
      <c r="AF157" s="41"/>
    </row>
    <row r="158" spans="32:32" x14ac:dyDescent="0.25">
      <c r="AF158" s="41"/>
    </row>
    <row r="159" spans="32:32" x14ac:dyDescent="0.25">
      <c r="AF159" s="41"/>
    </row>
    <row r="160" spans="32:32" x14ac:dyDescent="0.25">
      <c r="AF160" s="41"/>
    </row>
    <row r="161" spans="32:32" x14ac:dyDescent="0.25">
      <c r="AF161" s="41"/>
    </row>
    <row r="162" spans="32:32" x14ac:dyDescent="0.25">
      <c r="AF162" s="41"/>
    </row>
    <row r="163" spans="32:32" x14ac:dyDescent="0.25">
      <c r="AF163" s="41"/>
    </row>
    <row r="164" spans="32:32" x14ac:dyDescent="0.25">
      <c r="AF164" s="41"/>
    </row>
    <row r="165" spans="32:32" x14ac:dyDescent="0.25">
      <c r="AF165" s="41"/>
    </row>
    <row r="166" spans="32:32" x14ac:dyDescent="0.25">
      <c r="AF166" s="41"/>
    </row>
    <row r="167" spans="32:32" x14ac:dyDescent="0.25">
      <c r="AF167" s="41"/>
    </row>
    <row r="168" spans="32:32" x14ac:dyDescent="0.25">
      <c r="AF168" s="41"/>
    </row>
    <row r="169" spans="32:32" x14ac:dyDescent="0.25">
      <c r="AF169" s="41"/>
    </row>
    <row r="170" spans="32:32" x14ac:dyDescent="0.25">
      <c r="AF170" s="41"/>
    </row>
    <row r="171" spans="32:32" x14ac:dyDescent="0.25">
      <c r="AF171" s="41"/>
    </row>
    <row r="172" spans="32:32" x14ac:dyDescent="0.25">
      <c r="AF172" s="41"/>
    </row>
    <row r="173" spans="32:32" x14ac:dyDescent="0.25">
      <c r="AF173" s="41"/>
    </row>
    <row r="174" spans="32:32" x14ac:dyDescent="0.25">
      <c r="AF174" s="41"/>
    </row>
    <row r="175" spans="32:32" x14ac:dyDescent="0.25">
      <c r="AF175" s="41"/>
    </row>
    <row r="176" spans="32:32" x14ac:dyDescent="0.25">
      <c r="AF176" s="41"/>
    </row>
    <row r="177" spans="32:32" x14ac:dyDescent="0.25">
      <c r="AF177" s="41"/>
    </row>
    <row r="178" spans="32:32" x14ac:dyDescent="0.25">
      <c r="AF178" s="41"/>
    </row>
    <row r="179" spans="32:32" x14ac:dyDescent="0.25">
      <c r="AF179" s="41"/>
    </row>
    <row r="180" spans="32:32" x14ac:dyDescent="0.25">
      <c r="AF180" s="41"/>
    </row>
    <row r="181" spans="32:32" x14ac:dyDescent="0.25">
      <c r="AF181" s="41"/>
    </row>
    <row r="182" spans="32:32" x14ac:dyDescent="0.25">
      <c r="AF182" s="41"/>
    </row>
    <row r="183" spans="32:32" x14ac:dyDescent="0.25">
      <c r="AF183" s="41"/>
    </row>
    <row r="184" spans="32:32" x14ac:dyDescent="0.25">
      <c r="AF184" s="41"/>
    </row>
    <row r="185" spans="32:32" x14ac:dyDescent="0.25">
      <c r="AF185" s="41"/>
    </row>
    <row r="186" spans="32:32" x14ac:dyDescent="0.25">
      <c r="AF186" s="41"/>
    </row>
    <row r="187" spans="32:32" x14ac:dyDescent="0.25">
      <c r="AF187" s="41"/>
    </row>
    <row r="188" spans="32:32" x14ac:dyDescent="0.25">
      <c r="AF188" s="41"/>
    </row>
    <row r="189" spans="32:32" x14ac:dyDescent="0.25">
      <c r="AF189" s="41"/>
    </row>
    <row r="190" spans="32:32" x14ac:dyDescent="0.25">
      <c r="AF190" s="41"/>
    </row>
    <row r="191" spans="32:32" x14ac:dyDescent="0.25">
      <c r="AF191" s="41"/>
    </row>
    <row r="192" spans="32:32" x14ac:dyDescent="0.25">
      <c r="AF192" s="41"/>
    </row>
    <row r="193" spans="32:32" x14ac:dyDescent="0.25">
      <c r="AF193" s="41"/>
    </row>
    <row r="194" spans="32:32" x14ac:dyDescent="0.25">
      <c r="AF194" s="41"/>
    </row>
    <row r="195" spans="32:32" x14ac:dyDescent="0.25">
      <c r="AF195" s="41"/>
    </row>
    <row r="196" spans="32:32" x14ac:dyDescent="0.25">
      <c r="AF196" s="41"/>
    </row>
    <row r="197" spans="32:32" x14ac:dyDescent="0.25">
      <c r="AF197" s="41"/>
    </row>
    <row r="198" spans="32:32" x14ac:dyDescent="0.25">
      <c r="AF198" s="41"/>
    </row>
    <row r="199" spans="32:32" x14ac:dyDescent="0.25">
      <c r="AF199" s="41"/>
    </row>
    <row r="200" spans="32:32" x14ac:dyDescent="0.25">
      <c r="AF200" s="41"/>
    </row>
    <row r="201" spans="32:32" x14ac:dyDescent="0.25">
      <c r="AF201" s="41"/>
    </row>
    <row r="202" spans="32:32" x14ac:dyDescent="0.25">
      <c r="AF202" s="41"/>
    </row>
    <row r="203" spans="32:32" x14ac:dyDescent="0.25">
      <c r="AF203" s="41"/>
    </row>
    <row r="204" spans="32:32" x14ac:dyDescent="0.25">
      <c r="AF204" s="41"/>
    </row>
    <row r="205" spans="32:32" x14ac:dyDescent="0.25">
      <c r="AF205" s="41"/>
    </row>
    <row r="206" spans="32:32" x14ac:dyDescent="0.25">
      <c r="AF206" s="41"/>
    </row>
    <row r="207" spans="32:32" x14ac:dyDescent="0.25">
      <c r="AF207" s="41"/>
    </row>
    <row r="208" spans="32:32" x14ac:dyDescent="0.25">
      <c r="AF208" s="41"/>
    </row>
    <row r="209" spans="32:32" x14ac:dyDescent="0.25">
      <c r="AF209" s="41"/>
    </row>
    <row r="210" spans="32:32" x14ac:dyDescent="0.25">
      <c r="AF210" s="41"/>
    </row>
    <row r="211" spans="32:32" x14ac:dyDescent="0.25">
      <c r="AF211" s="41"/>
    </row>
    <row r="212" spans="32:32" x14ac:dyDescent="0.25">
      <c r="AF212" s="41"/>
    </row>
    <row r="213" spans="32:32" x14ac:dyDescent="0.25">
      <c r="AF213" s="41"/>
    </row>
    <row r="214" spans="32:32" x14ac:dyDescent="0.25">
      <c r="AF214" s="41"/>
    </row>
    <row r="215" spans="32:32" x14ac:dyDescent="0.25">
      <c r="AF215" s="41"/>
    </row>
    <row r="216" spans="32:32" x14ac:dyDescent="0.25">
      <c r="AF216" s="41"/>
    </row>
    <row r="217" spans="32:32" x14ac:dyDescent="0.25">
      <c r="AF217" s="41"/>
    </row>
    <row r="218" spans="32:32" x14ac:dyDescent="0.25">
      <c r="AF218" s="41"/>
    </row>
    <row r="219" spans="32:32" x14ac:dyDescent="0.25">
      <c r="AF219" s="41"/>
    </row>
    <row r="220" spans="32:32" x14ac:dyDescent="0.25">
      <c r="AF220" s="41"/>
    </row>
    <row r="221" spans="32:32" x14ac:dyDescent="0.25">
      <c r="AF221" s="41"/>
    </row>
    <row r="222" spans="32:32" x14ac:dyDescent="0.25">
      <c r="AF222" s="41"/>
    </row>
    <row r="223" spans="32:32" x14ac:dyDescent="0.25">
      <c r="AF223" s="41"/>
    </row>
    <row r="224" spans="32:32" x14ac:dyDescent="0.25">
      <c r="AF224" s="41"/>
    </row>
    <row r="225" spans="32:32" x14ac:dyDescent="0.25">
      <c r="AF225" s="41"/>
    </row>
    <row r="226" spans="32:32" x14ac:dyDescent="0.25">
      <c r="AF226" s="41"/>
    </row>
    <row r="227" spans="32:32" x14ac:dyDescent="0.25">
      <c r="AF227" s="41"/>
    </row>
    <row r="228" spans="32:32" x14ac:dyDescent="0.25">
      <c r="AF228" s="41"/>
    </row>
    <row r="229" spans="32:32" x14ac:dyDescent="0.25">
      <c r="AF229" s="41"/>
    </row>
    <row r="230" spans="32:32" x14ac:dyDescent="0.25">
      <c r="AF230" s="41"/>
    </row>
    <row r="231" spans="32:32" x14ac:dyDescent="0.25">
      <c r="AF231" s="41"/>
    </row>
    <row r="232" spans="32:32" x14ac:dyDescent="0.25">
      <c r="AF232" s="41"/>
    </row>
    <row r="233" spans="32:32" x14ac:dyDescent="0.25">
      <c r="AF233" s="41"/>
    </row>
    <row r="234" spans="32:32" x14ac:dyDescent="0.25">
      <c r="AF234" s="41"/>
    </row>
    <row r="235" spans="32:32" x14ac:dyDescent="0.25">
      <c r="AF235" s="41"/>
    </row>
    <row r="236" spans="32:32" x14ac:dyDescent="0.25">
      <c r="AF236" s="41"/>
    </row>
    <row r="237" spans="32:32" x14ac:dyDescent="0.25">
      <c r="AF237" s="41"/>
    </row>
    <row r="238" spans="32:32" x14ac:dyDescent="0.25">
      <c r="AF238" s="41"/>
    </row>
    <row r="239" spans="32:32" x14ac:dyDescent="0.25">
      <c r="AF239" s="41"/>
    </row>
    <row r="240" spans="32:32" x14ac:dyDescent="0.25">
      <c r="AF240" s="41"/>
    </row>
    <row r="241" spans="32:32" x14ac:dyDescent="0.25">
      <c r="AF241" s="41"/>
    </row>
    <row r="242" spans="32:32" x14ac:dyDescent="0.25">
      <c r="AF242" s="41"/>
    </row>
    <row r="243" spans="32:32" x14ac:dyDescent="0.25">
      <c r="AF243" s="41"/>
    </row>
    <row r="244" spans="32:32" x14ac:dyDescent="0.25">
      <c r="AF244" s="41"/>
    </row>
    <row r="245" spans="32:32" x14ac:dyDescent="0.25">
      <c r="AF245" s="41"/>
    </row>
    <row r="246" spans="32:32" x14ac:dyDescent="0.25">
      <c r="AF246" s="41"/>
    </row>
    <row r="247" spans="32:32" x14ac:dyDescent="0.25">
      <c r="AF247" s="41"/>
    </row>
    <row r="248" spans="32:32" x14ac:dyDescent="0.25">
      <c r="AF248" s="41"/>
    </row>
    <row r="249" spans="32:32" x14ac:dyDescent="0.25">
      <c r="AF249" s="41"/>
    </row>
    <row r="250" spans="32:32" x14ac:dyDescent="0.25">
      <c r="AF250" s="41"/>
    </row>
    <row r="251" spans="32:32" x14ac:dyDescent="0.25">
      <c r="AF251" s="41"/>
    </row>
    <row r="252" spans="32:32" x14ac:dyDescent="0.25">
      <c r="AF252" s="41"/>
    </row>
    <row r="253" spans="32:32" x14ac:dyDescent="0.25">
      <c r="AF253" s="41"/>
    </row>
    <row r="254" spans="32:32" x14ac:dyDescent="0.25">
      <c r="AF254" s="41"/>
    </row>
    <row r="255" spans="32:32" x14ac:dyDescent="0.25">
      <c r="AF255" s="41"/>
    </row>
    <row r="256" spans="32:32" x14ac:dyDescent="0.25">
      <c r="AF256" s="41"/>
    </row>
    <row r="257" spans="32:32" x14ac:dyDescent="0.25">
      <c r="AF257" s="41"/>
    </row>
    <row r="258" spans="32:32" x14ac:dyDescent="0.25">
      <c r="AF258" s="41"/>
    </row>
    <row r="259" spans="32:32" x14ac:dyDescent="0.25">
      <c r="AF259" s="41"/>
    </row>
    <row r="260" spans="32:32" x14ac:dyDescent="0.25">
      <c r="AF260" s="41"/>
    </row>
    <row r="261" spans="32:32" x14ac:dyDescent="0.25">
      <c r="AF261" s="41"/>
    </row>
    <row r="262" spans="32:32" x14ac:dyDescent="0.25">
      <c r="AF262" s="41"/>
    </row>
    <row r="263" spans="32:32" x14ac:dyDescent="0.25">
      <c r="AF263" s="41"/>
    </row>
    <row r="264" spans="32:32" x14ac:dyDescent="0.25">
      <c r="AF264" s="41"/>
    </row>
  </sheetData>
  <protectedRanges>
    <protectedRange sqref="Y6:AD6" name="Rango1_2_1"/>
    <protectedRange sqref="V7:X8" name="Rango1_1_1_6"/>
  </protectedRanges>
  <mergeCells count="36">
    <mergeCell ref="D7:D8"/>
    <mergeCell ref="H5:H6"/>
    <mergeCell ref="C2:D4"/>
    <mergeCell ref="E2:Y2"/>
    <mergeCell ref="Z2:AE2"/>
    <mergeCell ref="C5:C6"/>
    <mergeCell ref="D5:D6"/>
    <mergeCell ref="E5:E6"/>
    <mergeCell ref="F5:F6"/>
    <mergeCell ref="G5:G6"/>
    <mergeCell ref="J5:J6"/>
    <mergeCell ref="K5:K6"/>
    <mergeCell ref="L5:L6"/>
    <mergeCell ref="M5:M6"/>
    <mergeCell ref="N5:R5"/>
    <mergeCell ref="AF2:AF4"/>
    <mergeCell ref="E3:Y3"/>
    <mergeCell ref="Z3:AE3"/>
    <mergeCell ref="E4:Y4"/>
    <mergeCell ref="Z4:AE4"/>
    <mergeCell ref="C11:D11"/>
    <mergeCell ref="D12:F12"/>
    <mergeCell ref="D13:F13"/>
    <mergeCell ref="Y5:AD5"/>
    <mergeCell ref="AE5:AF5"/>
    <mergeCell ref="C7:C8"/>
    <mergeCell ref="E7:E8"/>
    <mergeCell ref="F7:F8"/>
    <mergeCell ref="C10:D10"/>
    <mergeCell ref="S5:S6"/>
    <mergeCell ref="T5:T6"/>
    <mergeCell ref="U5:U6"/>
    <mergeCell ref="V5:V6"/>
    <mergeCell ref="W5:W6"/>
    <mergeCell ref="X5:X6"/>
    <mergeCell ref="I5:I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abSelected="1" zoomScale="85" zoomScaleNormal="85" workbookViewId="0">
      <selection activeCell="F34" sqref="F34:F38"/>
    </sheetView>
  </sheetViews>
  <sheetFormatPr baseColWidth="10" defaultRowHeight="15" x14ac:dyDescent="0.25"/>
  <cols>
    <col min="2" max="2" width="22.85546875" customWidth="1"/>
    <col min="3" max="3" width="19.85546875" customWidth="1"/>
    <col min="4" max="4" width="49.7109375" customWidth="1"/>
    <col min="5" max="5" width="62.5703125" customWidth="1"/>
    <col min="6" max="6" width="30.85546875" customWidth="1"/>
    <col min="8" max="8" width="11.42578125" customWidth="1"/>
  </cols>
  <sheetData>
    <row r="2" spans="2:6" ht="60" customHeight="1" x14ac:dyDescent="0.25">
      <c r="B2" s="367" t="s">
        <v>7</v>
      </c>
      <c r="C2" s="367" t="s">
        <v>10</v>
      </c>
      <c r="D2" s="367" t="s">
        <v>11</v>
      </c>
      <c r="E2" s="367" t="s">
        <v>19</v>
      </c>
      <c r="F2" s="367" t="s">
        <v>698</v>
      </c>
    </row>
    <row r="3" spans="2:6" ht="78.75" hidden="1" customHeight="1" x14ac:dyDescent="0.25">
      <c r="B3" s="601" t="s">
        <v>40</v>
      </c>
      <c r="C3" s="372">
        <v>1</v>
      </c>
      <c r="D3" s="366" t="s">
        <v>43</v>
      </c>
      <c r="E3" s="371" t="s">
        <v>702</v>
      </c>
      <c r="F3" s="603">
        <v>1</v>
      </c>
    </row>
    <row r="4" spans="2:6" ht="25.5" hidden="1" x14ac:dyDescent="0.25">
      <c r="B4" s="602"/>
      <c r="C4" s="372">
        <v>2</v>
      </c>
      <c r="D4" s="366" t="s">
        <v>59</v>
      </c>
      <c r="E4" s="371" t="s">
        <v>65</v>
      </c>
      <c r="F4" s="603"/>
    </row>
    <row r="5" spans="2:6" ht="63.75" hidden="1" x14ac:dyDescent="0.25">
      <c r="B5" s="601" t="s">
        <v>699</v>
      </c>
      <c r="C5" s="372">
        <v>1</v>
      </c>
      <c r="D5" s="366" t="s">
        <v>80</v>
      </c>
      <c r="E5" s="371" t="s">
        <v>700</v>
      </c>
      <c r="F5" s="603">
        <v>1</v>
      </c>
    </row>
    <row r="6" spans="2:6" ht="79.5" hidden="1" customHeight="1" x14ac:dyDescent="0.25">
      <c r="B6" s="602"/>
      <c r="C6" s="372">
        <v>2</v>
      </c>
      <c r="D6" s="366" t="s">
        <v>95</v>
      </c>
      <c r="E6" s="371" t="s">
        <v>701</v>
      </c>
      <c r="F6" s="603"/>
    </row>
    <row r="7" spans="2:6" s="369" customFormat="1" ht="90.75" hidden="1" customHeight="1" x14ac:dyDescent="0.2">
      <c r="B7" s="604" t="s">
        <v>705</v>
      </c>
      <c r="C7" s="372">
        <v>1</v>
      </c>
      <c r="D7" s="368" t="s">
        <v>162</v>
      </c>
      <c r="E7" s="371" t="s">
        <v>703</v>
      </c>
      <c r="F7" s="608">
        <v>0.75</v>
      </c>
    </row>
    <row r="8" spans="2:6" s="369" customFormat="1" ht="134.25" hidden="1" customHeight="1" x14ac:dyDescent="0.2">
      <c r="B8" s="604"/>
      <c r="C8" s="372">
        <v>2</v>
      </c>
      <c r="D8" s="368" t="s">
        <v>179</v>
      </c>
      <c r="E8" s="371" t="s">
        <v>704</v>
      </c>
      <c r="F8" s="609"/>
    </row>
    <row r="9" spans="2:6" s="369" customFormat="1" ht="76.5" hidden="1" x14ac:dyDescent="0.2">
      <c r="B9" s="604"/>
      <c r="C9" s="372">
        <v>3</v>
      </c>
      <c r="D9" s="368" t="s">
        <v>189</v>
      </c>
      <c r="E9" s="371" t="s">
        <v>706</v>
      </c>
      <c r="F9" s="609"/>
    </row>
    <row r="10" spans="2:6" s="369" customFormat="1" ht="74.25" hidden="1" customHeight="1" x14ac:dyDescent="0.2">
      <c r="B10" s="604"/>
      <c r="C10" s="372">
        <v>4</v>
      </c>
      <c r="D10" s="368" t="s">
        <v>198</v>
      </c>
      <c r="E10" s="371" t="s">
        <v>707</v>
      </c>
      <c r="F10" s="609"/>
    </row>
    <row r="11" spans="2:6" s="369" customFormat="1" ht="145.5" hidden="1" customHeight="1" x14ac:dyDescent="0.2">
      <c r="B11" s="604"/>
      <c r="C11" s="372">
        <v>5</v>
      </c>
      <c r="D11" s="368" t="s">
        <v>203</v>
      </c>
      <c r="E11" s="370" t="s">
        <v>708</v>
      </c>
      <c r="F11" s="609"/>
    </row>
    <row r="12" spans="2:6" ht="51" hidden="1" x14ac:dyDescent="0.25">
      <c r="B12" s="605" t="s">
        <v>717</v>
      </c>
      <c r="C12" s="372">
        <v>1</v>
      </c>
      <c r="D12" s="366" t="s">
        <v>224</v>
      </c>
      <c r="E12" s="366" t="s">
        <v>709</v>
      </c>
      <c r="F12" s="610">
        <v>1</v>
      </c>
    </row>
    <row r="13" spans="2:6" ht="58.5" hidden="1" customHeight="1" x14ac:dyDescent="0.25">
      <c r="B13" s="606"/>
      <c r="C13" s="372">
        <v>2</v>
      </c>
      <c r="D13" s="366" t="s">
        <v>236</v>
      </c>
      <c r="E13" s="373" t="s">
        <v>710</v>
      </c>
      <c r="F13" s="611"/>
    </row>
    <row r="14" spans="2:6" ht="66" hidden="1" customHeight="1" x14ac:dyDescent="0.25">
      <c r="B14" s="606"/>
      <c r="C14" s="372">
        <v>3</v>
      </c>
      <c r="D14" s="366" t="s">
        <v>249</v>
      </c>
      <c r="E14" s="373" t="s">
        <v>711</v>
      </c>
      <c r="F14" s="611"/>
    </row>
    <row r="15" spans="2:6" ht="56.25" hidden="1" customHeight="1" x14ac:dyDescent="0.25">
      <c r="B15" s="606"/>
      <c r="C15" s="372">
        <v>4</v>
      </c>
      <c r="D15" s="366" t="s">
        <v>261</v>
      </c>
      <c r="E15" s="374" t="s">
        <v>712</v>
      </c>
      <c r="F15" s="611"/>
    </row>
    <row r="16" spans="2:6" ht="50.25" hidden="1" customHeight="1" x14ac:dyDescent="0.25">
      <c r="B16" s="606"/>
      <c r="C16" s="372">
        <v>5</v>
      </c>
      <c r="D16" s="375" t="s">
        <v>273</v>
      </c>
      <c r="E16" s="375" t="s">
        <v>713</v>
      </c>
      <c r="F16" s="611"/>
    </row>
    <row r="17" spans="2:6" ht="68.25" hidden="1" customHeight="1" x14ac:dyDescent="0.25">
      <c r="B17" s="606"/>
      <c r="C17" s="372">
        <v>6</v>
      </c>
      <c r="D17" s="366" t="s">
        <v>284</v>
      </c>
      <c r="E17" s="375" t="s">
        <v>714</v>
      </c>
      <c r="F17" s="611"/>
    </row>
    <row r="18" spans="2:6" ht="57" hidden="1" customHeight="1" x14ac:dyDescent="0.25">
      <c r="B18" s="607"/>
      <c r="C18" s="372">
        <v>7</v>
      </c>
      <c r="D18" s="366" t="s">
        <v>296</v>
      </c>
      <c r="E18" s="374" t="s">
        <v>715</v>
      </c>
      <c r="F18" s="612"/>
    </row>
    <row r="19" spans="2:6" ht="25.5" hidden="1" customHeight="1" x14ac:dyDescent="0.25">
      <c r="B19" s="620" t="s">
        <v>307</v>
      </c>
      <c r="C19" s="372">
        <v>1</v>
      </c>
      <c r="D19" s="366" t="s">
        <v>310</v>
      </c>
      <c r="E19" s="366" t="s">
        <v>315</v>
      </c>
      <c r="F19" s="616">
        <v>1</v>
      </c>
    </row>
    <row r="20" spans="2:6" ht="91.5" hidden="1" customHeight="1" x14ac:dyDescent="0.25">
      <c r="B20" s="620"/>
      <c r="C20" s="372">
        <v>2</v>
      </c>
      <c r="D20" s="366" t="s">
        <v>320</v>
      </c>
      <c r="E20" s="366" t="s">
        <v>716</v>
      </c>
      <c r="F20" s="621"/>
    </row>
    <row r="21" spans="2:6" ht="25.5" hidden="1" x14ac:dyDescent="0.25">
      <c r="B21" s="620"/>
      <c r="C21" s="372">
        <v>3</v>
      </c>
      <c r="D21" s="366" t="s">
        <v>331</v>
      </c>
      <c r="E21" s="366" t="s">
        <v>335</v>
      </c>
      <c r="F21" s="621"/>
    </row>
    <row r="22" spans="2:6" ht="63.75" hidden="1" x14ac:dyDescent="0.25">
      <c r="B22" s="620"/>
      <c r="C22" s="376">
        <v>4</v>
      </c>
      <c r="D22" s="366" t="s">
        <v>338</v>
      </c>
      <c r="E22" s="377" t="s">
        <v>344</v>
      </c>
      <c r="F22" s="621"/>
    </row>
    <row r="23" spans="2:6" ht="87.75" hidden="1" customHeight="1" x14ac:dyDescent="0.25">
      <c r="B23" s="622" t="s">
        <v>349</v>
      </c>
      <c r="C23" s="372">
        <v>1</v>
      </c>
      <c r="D23" s="366" t="s">
        <v>352</v>
      </c>
      <c r="E23" s="373" t="s">
        <v>718</v>
      </c>
      <c r="F23" s="616">
        <v>1</v>
      </c>
    </row>
    <row r="24" spans="2:6" ht="55.5" hidden="1" customHeight="1" x14ac:dyDescent="0.25">
      <c r="B24" s="622"/>
      <c r="C24" s="372">
        <v>2</v>
      </c>
      <c r="D24" s="366" t="s">
        <v>362</v>
      </c>
      <c r="E24" s="366" t="s">
        <v>366</v>
      </c>
      <c r="F24" s="616"/>
    </row>
    <row r="25" spans="2:6" ht="51" hidden="1" x14ac:dyDescent="0.25">
      <c r="B25" s="622"/>
      <c r="C25" s="372">
        <v>3</v>
      </c>
      <c r="D25" s="366" t="s">
        <v>369</v>
      </c>
      <c r="E25" s="373" t="s">
        <v>719</v>
      </c>
      <c r="F25" s="616"/>
    </row>
    <row r="26" spans="2:6" ht="105.75" hidden="1" customHeight="1" x14ac:dyDescent="0.25">
      <c r="B26" s="622"/>
      <c r="C26" s="372">
        <v>3</v>
      </c>
      <c r="D26" s="366" t="s">
        <v>381</v>
      </c>
      <c r="E26" s="366" t="s">
        <v>720</v>
      </c>
      <c r="F26" s="616"/>
    </row>
    <row r="27" spans="2:6" ht="60.75" hidden="1" customHeight="1" x14ac:dyDescent="0.25">
      <c r="B27" s="622"/>
      <c r="C27" s="372">
        <v>4</v>
      </c>
      <c r="D27" s="375" t="s">
        <v>393</v>
      </c>
      <c r="E27" s="373" t="s">
        <v>721</v>
      </c>
      <c r="F27" s="616"/>
    </row>
    <row r="28" spans="2:6" ht="68.25" hidden="1" customHeight="1" x14ac:dyDescent="0.25">
      <c r="B28" s="613" t="s">
        <v>722</v>
      </c>
      <c r="C28" s="623">
        <v>1</v>
      </c>
      <c r="D28" s="624" t="s">
        <v>723</v>
      </c>
      <c r="E28" s="370" t="s">
        <v>412</v>
      </c>
      <c r="F28" s="616">
        <v>1</v>
      </c>
    </row>
    <row r="29" spans="2:6" ht="66.75" hidden="1" customHeight="1" x14ac:dyDescent="0.25">
      <c r="B29" s="614"/>
      <c r="C29" s="623"/>
      <c r="D29" s="625"/>
      <c r="E29" s="370" t="s">
        <v>420</v>
      </c>
      <c r="F29" s="616"/>
    </row>
    <row r="30" spans="2:6" ht="75.75" hidden="1" customHeight="1" x14ac:dyDescent="0.25">
      <c r="B30" s="615"/>
      <c r="C30" s="378">
        <v>2</v>
      </c>
      <c r="D30" s="370" t="s">
        <v>724</v>
      </c>
      <c r="E30" s="370" t="s">
        <v>423</v>
      </c>
      <c r="F30" s="616"/>
    </row>
    <row r="31" spans="2:6" ht="79.5" customHeight="1" x14ac:dyDescent="0.25">
      <c r="B31" s="613" t="s">
        <v>440</v>
      </c>
      <c r="C31" s="379">
        <v>1</v>
      </c>
      <c r="D31" s="370" t="s">
        <v>443</v>
      </c>
      <c r="E31" s="366" t="s">
        <v>725</v>
      </c>
      <c r="F31" s="616"/>
    </row>
    <row r="32" spans="2:6" ht="60.75" customHeight="1" x14ac:dyDescent="0.25">
      <c r="B32" s="614"/>
      <c r="C32" s="379">
        <v>2</v>
      </c>
      <c r="D32" s="370" t="s">
        <v>453</v>
      </c>
      <c r="E32" s="366" t="s">
        <v>726</v>
      </c>
      <c r="F32" s="616"/>
    </row>
    <row r="33" spans="2:6" ht="66.75" customHeight="1" x14ac:dyDescent="0.25">
      <c r="B33" s="615"/>
      <c r="C33" s="379">
        <v>3</v>
      </c>
      <c r="D33" s="370" t="s">
        <v>465</v>
      </c>
      <c r="E33" s="366" t="s">
        <v>727</v>
      </c>
      <c r="F33" s="616"/>
    </row>
    <row r="34" spans="2:6" ht="90.75" customHeight="1" x14ac:dyDescent="0.25">
      <c r="B34" s="617" t="s">
        <v>566</v>
      </c>
      <c r="C34" s="380">
        <v>1</v>
      </c>
      <c r="D34" s="381" t="s">
        <v>569</v>
      </c>
      <c r="E34" s="382" t="s">
        <v>574</v>
      </c>
      <c r="F34" s="610">
        <v>1</v>
      </c>
    </row>
    <row r="35" spans="2:6" ht="81" customHeight="1" x14ac:dyDescent="0.25">
      <c r="B35" s="617"/>
      <c r="C35" s="380">
        <v>2</v>
      </c>
      <c r="D35" s="368" t="s">
        <v>577</v>
      </c>
      <c r="E35" s="370" t="s">
        <v>580</v>
      </c>
      <c r="F35" s="618"/>
    </row>
    <row r="36" spans="2:6" ht="91.5" customHeight="1" x14ac:dyDescent="0.25">
      <c r="B36" s="617"/>
      <c r="C36" s="380">
        <v>3</v>
      </c>
      <c r="D36" s="381" t="s">
        <v>583</v>
      </c>
      <c r="E36" s="370" t="s">
        <v>728</v>
      </c>
      <c r="F36" s="618"/>
    </row>
    <row r="37" spans="2:6" ht="127.5" customHeight="1" x14ac:dyDescent="0.25">
      <c r="B37" s="617"/>
      <c r="C37" s="380">
        <v>4</v>
      </c>
      <c r="D37" s="368" t="s">
        <v>590</v>
      </c>
      <c r="E37" s="370" t="s">
        <v>594</v>
      </c>
      <c r="F37" s="618"/>
    </row>
    <row r="38" spans="2:6" ht="93.75" customHeight="1" x14ac:dyDescent="0.25">
      <c r="B38" s="617"/>
      <c r="C38" s="380">
        <v>5</v>
      </c>
      <c r="D38" s="368" t="s">
        <v>597</v>
      </c>
      <c r="E38" s="370" t="s">
        <v>729</v>
      </c>
      <c r="F38" s="619"/>
    </row>
    <row r="39" spans="2:6" ht="114" customHeight="1" x14ac:dyDescent="0.25">
      <c r="B39" s="620" t="s">
        <v>734</v>
      </c>
      <c r="C39" s="372">
        <v>1</v>
      </c>
      <c r="D39" s="366" t="s">
        <v>611</v>
      </c>
      <c r="E39" s="366" t="s">
        <v>730</v>
      </c>
      <c r="F39" s="616">
        <v>0.8</v>
      </c>
    </row>
    <row r="40" spans="2:6" ht="49.5" customHeight="1" x14ac:dyDescent="0.25">
      <c r="B40" s="620"/>
      <c r="C40" s="372">
        <v>2</v>
      </c>
      <c r="D40" s="383" t="s">
        <v>623</v>
      </c>
      <c r="E40" s="373" t="s">
        <v>731</v>
      </c>
      <c r="F40" s="616"/>
    </row>
    <row r="41" spans="2:6" ht="25.5" x14ac:dyDescent="0.25">
      <c r="B41" s="620"/>
      <c r="C41" s="372">
        <v>3</v>
      </c>
      <c r="D41" s="366" t="s">
        <v>639</v>
      </c>
      <c r="E41" s="373" t="s">
        <v>732</v>
      </c>
      <c r="F41" s="616"/>
    </row>
    <row r="42" spans="2:6" ht="40.5" customHeight="1" x14ac:dyDescent="0.25">
      <c r="B42" s="620"/>
      <c r="C42" s="372">
        <v>4</v>
      </c>
      <c r="D42" s="366" t="s">
        <v>651</v>
      </c>
      <c r="E42" s="370" t="s">
        <v>733</v>
      </c>
      <c r="F42" s="616"/>
    </row>
    <row r="43" spans="2:6" ht="55.5" customHeight="1" x14ac:dyDescent="0.25">
      <c r="B43" s="626" t="s">
        <v>735</v>
      </c>
      <c r="C43" s="384">
        <v>1</v>
      </c>
      <c r="D43" s="383" t="s">
        <v>663</v>
      </c>
      <c r="E43" s="366" t="s">
        <v>669</v>
      </c>
      <c r="F43" s="616">
        <v>0.6</v>
      </c>
    </row>
    <row r="44" spans="2:6" ht="25.5" x14ac:dyDescent="0.25">
      <c r="B44" s="627"/>
      <c r="C44" s="384">
        <v>2</v>
      </c>
      <c r="D44" s="366" t="s">
        <v>672</v>
      </c>
      <c r="E44" s="366" t="s">
        <v>677</v>
      </c>
      <c r="F44" s="616"/>
    </row>
    <row r="45" spans="2:6" ht="46.5" customHeight="1" x14ac:dyDescent="0.25">
      <c r="B45" s="601" t="s">
        <v>736</v>
      </c>
      <c r="C45" s="372">
        <v>1</v>
      </c>
      <c r="D45" s="377" t="s">
        <v>683</v>
      </c>
      <c r="E45" s="377" t="s">
        <v>737</v>
      </c>
      <c r="F45" s="616">
        <v>1</v>
      </c>
    </row>
    <row r="46" spans="2:6" ht="38.25" x14ac:dyDescent="0.25">
      <c r="B46" s="602"/>
      <c r="C46" s="372">
        <v>2</v>
      </c>
      <c r="D46" s="366" t="s">
        <v>691</v>
      </c>
      <c r="E46" s="366" t="s">
        <v>738</v>
      </c>
      <c r="F46" s="616"/>
    </row>
  </sheetData>
  <mergeCells count="26">
    <mergeCell ref="B39:B42"/>
    <mergeCell ref="F39:F42"/>
    <mergeCell ref="B43:B44"/>
    <mergeCell ref="F43:F44"/>
    <mergeCell ref="B45:B46"/>
    <mergeCell ref="F45:F46"/>
    <mergeCell ref="B34:B38"/>
    <mergeCell ref="F34:F38"/>
    <mergeCell ref="B19:B22"/>
    <mergeCell ref="F19:F22"/>
    <mergeCell ref="B23:B27"/>
    <mergeCell ref="F23:F27"/>
    <mergeCell ref="B28:B30"/>
    <mergeCell ref="C28:C29"/>
    <mergeCell ref="D28:D29"/>
    <mergeCell ref="F28:F30"/>
    <mergeCell ref="B12:B18"/>
    <mergeCell ref="F7:F11"/>
    <mergeCell ref="F12:F18"/>
    <mergeCell ref="B31:B33"/>
    <mergeCell ref="F31:F33"/>
    <mergeCell ref="B3:B4"/>
    <mergeCell ref="F3:F4"/>
    <mergeCell ref="B5:B6"/>
    <mergeCell ref="F5:F6"/>
    <mergeCell ref="B7:B11"/>
  </mergeCells>
  <conditionalFormatting sqref="E8">
    <cfRule type="containsText" dxfId="36" priority="34" operator="containsText" text="Extremo">
      <formula>NOT(ISERROR(SEARCH(("Extremo"),(E8))))</formula>
    </cfRule>
  </conditionalFormatting>
  <conditionalFormatting sqref="E8">
    <cfRule type="containsText" dxfId="35" priority="35" operator="containsText" text="Alto">
      <formula>NOT(ISERROR(SEARCH(("Alto"),(E8))))</formula>
    </cfRule>
  </conditionalFormatting>
  <conditionalFormatting sqref="E8">
    <cfRule type="containsText" dxfId="34" priority="36" operator="containsText" text="Moderado">
      <formula>NOT(ISERROR(SEARCH(("Moderado"),(E8))))</formula>
    </cfRule>
  </conditionalFormatting>
  <conditionalFormatting sqref="E8">
    <cfRule type="containsText" dxfId="33" priority="37" operator="containsText" text="Bajo">
      <formula>NOT(ISERROR(SEARCH(("Bajo"),(E8))))</formula>
    </cfRule>
  </conditionalFormatting>
  <conditionalFormatting sqref="E9">
    <cfRule type="containsText" dxfId="32" priority="30" operator="containsText" text="Extremo">
      <formula>NOT(ISERROR(SEARCH(("Extremo"),(E9))))</formula>
    </cfRule>
  </conditionalFormatting>
  <conditionalFormatting sqref="E9">
    <cfRule type="containsText" dxfId="31" priority="31" operator="containsText" text="Alto">
      <formula>NOT(ISERROR(SEARCH(("Alto"),(E9))))</formula>
    </cfRule>
  </conditionalFormatting>
  <conditionalFormatting sqref="E9">
    <cfRule type="containsText" dxfId="30" priority="32" operator="containsText" text="Moderado">
      <formula>NOT(ISERROR(SEARCH(("Moderado"),(E9))))</formula>
    </cfRule>
  </conditionalFormatting>
  <conditionalFormatting sqref="E9">
    <cfRule type="containsText" dxfId="29" priority="33" operator="containsText" text="Bajo">
      <formula>NOT(ISERROR(SEARCH(("Bajo"),(E9))))</formula>
    </cfRule>
  </conditionalFormatting>
  <conditionalFormatting sqref="E10">
    <cfRule type="containsText" dxfId="28" priority="26" operator="containsText" text="Extremo">
      <formula>NOT(ISERROR(SEARCH(("Extremo"),(E10))))</formula>
    </cfRule>
  </conditionalFormatting>
  <conditionalFormatting sqref="E10">
    <cfRule type="containsText" dxfId="27" priority="27" operator="containsText" text="Alto">
      <formula>NOT(ISERROR(SEARCH(("Alto"),(E10))))</formula>
    </cfRule>
  </conditionalFormatting>
  <conditionalFormatting sqref="E10">
    <cfRule type="containsText" dxfId="26" priority="28" operator="containsText" text="Moderado">
      <formula>NOT(ISERROR(SEARCH(("Moderado"),(E10))))</formula>
    </cfRule>
  </conditionalFormatting>
  <conditionalFormatting sqref="E10">
    <cfRule type="containsText" dxfId="25" priority="29" operator="containsText" text="Bajo">
      <formula>NOT(ISERROR(SEARCH(("Bajo"),(E10))))</formula>
    </cfRule>
  </conditionalFormatting>
  <conditionalFormatting sqref="E11">
    <cfRule type="containsText" dxfId="24" priority="22" operator="containsText" text="Extremo">
      <formula>NOT(ISERROR(SEARCH(("Extremo"),(E11))))</formula>
    </cfRule>
  </conditionalFormatting>
  <conditionalFormatting sqref="E11">
    <cfRule type="containsText" dxfId="23" priority="23" operator="containsText" text="Alto">
      <formula>NOT(ISERROR(SEARCH(("Alto"),(E11))))</formula>
    </cfRule>
  </conditionalFormatting>
  <conditionalFormatting sqref="E11">
    <cfRule type="containsText" dxfId="22" priority="24" operator="containsText" text="Moderado">
      <formula>NOT(ISERROR(SEARCH(("Moderado"),(E11))))</formula>
    </cfRule>
  </conditionalFormatting>
  <conditionalFormatting sqref="E11">
    <cfRule type="containsText" dxfId="21" priority="25" operator="containsText" text="Bajo">
      <formula>NOT(ISERROR(SEARCH(("Bajo"),(E11))))</formula>
    </cfRule>
  </conditionalFormatting>
  <conditionalFormatting sqref="E3:E10">
    <cfRule type="containsText" dxfId="20" priority="18" operator="containsText" text="Extremo">
      <formula>NOT(ISERROR(SEARCH(("Extremo"),(E3))))</formula>
    </cfRule>
  </conditionalFormatting>
  <conditionalFormatting sqref="E3:E10">
    <cfRule type="containsText" dxfId="19" priority="19" operator="containsText" text="Alto">
      <formula>NOT(ISERROR(SEARCH(("Alto"),(E3))))</formula>
    </cfRule>
  </conditionalFormatting>
  <conditionalFormatting sqref="E3:E10">
    <cfRule type="containsText" dxfId="18" priority="20" operator="containsText" text="Moderado">
      <formula>NOT(ISERROR(SEARCH(("Moderado"),(E3))))</formula>
    </cfRule>
  </conditionalFormatting>
  <conditionalFormatting sqref="E3:E10">
    <cfRule type="containsText" dxfId="17" priority="21" operator="containsText" text="Bajo">
      <formula>NOT(ISERROR(SEARCH(("Bajo"),(E3))))</formula>
    </cfRule>
  </conditionalFormatting>
  <conditionalFormatting sqref="E34">
    <cfRule type="containsText" dxfId="16" priority="7" operator="containsText" text="Moderado">
      <formula>NOT(ISERROR(SEARCH(("Moderado"),(E34))))</formula>
    </cfRule>
  </conditionalFormatting>
  <conditionalFormatting sqref="E34">
    <cfRule type="containsText" dxfId="15" priority="8" operator="containsText" text="Extremo">
      <formula>NOT(ISERROR(SEARCH(("Extremo"),(E34))))</formula>
    </cfRule>
  </conditionalFormatting>
  <conditionalFormatting sqref="E34">
    <cfRule type="containsText" dxfId="14" priority="9" operator="containsText" text="Alto">
      <formula>NOT(ISERROR(SEARCH(("Alto"),(E34))))</formula>
    </cfRule>
  </conditionalFormatting>
  <conditionalFormatting sqref="E34">
    <cfRule type="containsText" dxfId="13" priority="10" operator="containsText" text="Bajo">
      <formula>NOT(ISERROR(SEARCH(("Bajo"),(E34))))</formula>
    </cfRule>
  </conditionalFormatting>
  <conditionalFormatting sqref="E37">
    <cfRule type="containsText" dxfId="12" priority="11" operator="containsText" text="Extremo">
      <formula>NOT(ISERROR(SEARCH(("Extremo"),(E37))))</formula>
    </cfRule>
  </conditionalFormatting>
  <conditionalFormatting sqref="E37">
    <cfRule type="containsText" dxfId="11" priority="12" operator="containsText" text="Alto">
      <formula>NOT(ISERROR(SEARCH(("Alto"),(E37))))</formula>
    </cfRule>
  </conditionalFormatting>
  <conditionalFormatting sqref="E37">
    <cfRule type="containsText" dxfId="10" priority="13" operator="containsText" text="Moderado">
      <formula>NOT(ISERROR(SEARCH(("Moderado"),(E37))))</formula>
    </cfRule>
  </conditionalFormatting>
  <conditionalFormatting sqref="E37">
    <cfRule type="containsText" dxfId="9" priority="14" operator="containsText" text="Bajo">
      <formula>NOT(ISERROR(SEARCH(("Bajo"),(E37))))</formula>
    </cfRule>
  </conditionalFormatting>
  <conditionalFormatting sqref="E38">
    <cfRule type="containsText" dxfId="8" priority="15" operator="containsText" text="Extremo">
      <formula>NOT(ISERROR(SEARCH(("Extremo"),(E38))))</formula>
    </cfRule>
  </conditionalFormatting>
  <conditionalFormatting sqref="E38">
    <cfRule type="containsText" dxfId="7" priority="16" operator="containsText" text="Alto">
      <formula>NOT(ISERROR(SEARCH(("Alto"),(E38))))</formula>
    </cfRule>
  </conditionalFormatting>
  <conditionalFormatting sqref="E38">
    <cfRule type="containsText" dxfId="6" priority="17" operator="containsText" text="Moderado">
      <formula>NOT(ISERROR(SEARCH(("Moderado"),(E38))))</formula>
    </cfRule>
  </conditionalFormatting>
  <conditionalFormatting sqref="E43:E44">
    <cfRule type="containsText" dxfId="5" priority="1" operator="containsText" text="Extremo">
      <formula>NOT(ISERROR(SEARCH(("Extremo"),(E43))))</formula>
    </cfRule>
  </conditionalFormatting>
  <conditionalFormatting sqref="E43:E44">
    <cfRule type="containsText" dxfId="4" priority="2" operator="containsText" text="Alto">
      <formula>NOT(ISERROR(SEARCH(("Alto"),(E43))))</formula>
    </cfRule>
  </conditionalFormatting>
  <conditionalFormatting sqref="E43:E44">
    <cfRule type="containsText" dxfId="3" priority="3" operator="containsText" text="Moderado">
      <formula>NOT(ISERROR(SEARCH(("Moderado"),(E43))))</formula>
    </cfRule>
  </conditionalFormatting>
  <conditionalFormatting sqref="E43:E44">
    <cfRule type="containsText" dxfId="2" priority="4" operator="containsText" text="Extremo">
      <formula>NOT(ISERROR(SEARCH(("Extremo"),(E43))))</formula>
    </cfRule>
  </conditionalFormatting>
  <conditionalFormatting sqref="E43:E44">
    <cfRule type="containsText" dxfId="1" priority="5" operator="containsText" text="Alto">
      <formula>NOT(ISERROR(SEARCH(("Alto"),(E43))))</formula>
    </cfRule>
  </conditionalFormatting>
  <conditionalFormatting sqref="E43:E44">
    <cfRule type="containsText" dxfId="0" priority="6" operator="containsText" text="Moderado">
      <formula>NOT(ISERROR(SEARCH(("Moderado"),(E43))))</formula>
    </cfRule>
  </conditionalFormatting>
  <dataValidations disablePrompts="1" count="1">
    <dataValidation allowBlank="1" showErrorMessage="1" sqref="E8:E1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8"/>
  <sheetViews>
    <sheetView showGridLines="0" topLeftCell="B1" zoomScale="25" zoomScaleNormal="25" workbookViewId="0">
      <selection activeCell="T11" activeCellId="2" sqref="D11:D12 H11:H12 T11:T12"/>
    </sheetView>
  </sheetViews>
  <sheetFormatPr baseColWidth="10" defaultRowHeight="15" x14ac:dyDescent="0.25"/>
  <cols>
    <col min="1" max="1" width="16.42578125" hidden="1" customWidth="1"/>
    <col min="2" max="2" width="12.42578125" customWidth="1"/>
    <col min="3" max="3" width="36.140625" style="40" customWidth="1"/>
    <col min="4" max="4" width="24.28515625" style="40" customWidth="1"/>
    <col min="5" max="5" width="64.42578125" style="41" customWidth="1"/>
    <col min="6" max="6" width="26.140625" style="41" customWidth="1"/>
    <col min="7" max="7" width="10" style="40" customWidth="1"/>
    <col min="8" max="8" width="33.28515625" style="41" customWidth="1"/>
    <col min="9" max="9" width="28.42578125" style="42" customWidth="1"/>
    <col min="10" max="10" width="20.140625" style="43" customWidth="1"/>
    <col min="11" max="11" width="41.5703125" style="44" customWidth="1"/>
    <col min="12" max="12" width="62.140625" style="41" customWidth="1"/>
    <col min="13" max="13" width="51.28515625" style="41" customWidth="1"/>
    <col min="14" max="14" width="16" style="40" customWidth="1"/>
    <col min="15" max="15" width="15.42578125" style="40" customWidth="1"/>
    <col min="16" max="16" width="15.42578125" style="42" customWidth="1"/>
    <col min="17" max="17" width="11.140625" style="40" customWidth="1"/>
    <col min="18" max="18" width="13.140625" style="42" customWidth="1"/>
    <col min="19" max="19" width="8.28515625" style="40" customWidth="1"/>
    <col min="20" max="20" width="95.42578125" style="41" customWidth="1"/>
    <col min="21" max="21" width="35.85546875" style="40" customWidth="1"/>
    <col min="22" max="22" width="24.5703125" style="45" customWidth="1"/>
    <col min="23" max="23" width="13.85546875" style="40" customWidth="1"/>
    <col min="24" max="24" width="4.140625" style="40" hidden="1" customWidth="1"/>
    <col min="25" max="25" width="10.28515625" style="40" customWidth="1"/>
    <col min="26" max="26" width="11.28515625" style="40" customWidth="1"/>
    <col min="27" max="27" width="9.140625" style="40" customWidth="1"/>
    <col min="28" max="28" width="11.7109375" style="40" customWidth="1"/>
    <col min="29" max="29" width="11.42578125" style="40" customWidth="1"/>
    <col min="30" max="30" width="22.28515625" style="40" customWidth="1"/>
    <col min="31" max="31" width="16.140625" style="40" customWidth="1"/>
    <col min="32" max="32" width="16.42578125" style="40" customWidth="1"/>
    <col min="33" max="33" width="45.7109375" style="79" customWidth="1"/>
  </cols>
  <sheetData>
    <row r="1" spans="1:47" ht="9.75" customHeight="1" x14ac:dyDescent="0.25">
      <c r="AG1" s="41"/>
    </row>
    <row r="2" spans="1:47" s="46" customFormat="1" ht="28.5" customHeight="1" x14ac:dyDescent="0.25">
      <c r="C2" s="47"/>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row>
    <row r="3" spans="1:47" s="46" customFormat="1" ht="28.5" customHeight="1" x14ac:dyDescent="0.25">
      <c r="C3" s="47"/>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7" s="46" customFormat="1" ht="28.5" customHeight="1" x14ac:dyDescent="0.25">
      <c r="C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47" s="46" customFormat="1" ht="28.5" customHeight="1" x14ac:dyDescent="0.25">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row>
    <row r="6" spans="1:47" s="46" customFormat="1" ht="54.75" customHeight="1" x14ac:dyDescent="0.25">
      <c r="C6" s="399"/>
      <c r="D6" s="400"/>
      <c r="E6" s="405" t="s">
        <v>0</v>
      </c>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7"/>
      <c r="AF6" s="49" t="s">
        <v>1</v>
      </c>
      <c r="AG6" s="50"/>
    </row>
    <row r="7" spans="1:47" s="46" customFormat="1" ht="68.25" customHeight="1" x14ac:dyDescent="0.25">
      <c r="C7" s="401"/>
      <c r="D7" s="402"/>
      <c r="E7" s="408" t="s">
        <v>2</v>
      </c>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10"/>
      <c r="AF7" s="51" t="s">
        <v>3</v>
      </c>
      <c r="AG7" s="52"/>
    </row>
    <row r="8" spans="1:47" ht="75.75" customHeight="1" x14ac:dyDescent="0.25">
      <c r="C8" s="403"/>
      <c r="D8" s="404"/>
      <c r="E8" s="411" t="s">
        <v>4</v>
      </c>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3"/>
      <c r="AF8" s="53" t="s">
        <v>5</v>
      </c>
      <c r="AG8" s="52"/>
    </row>
    <row r="9" spans="1:47" ht="153.75" customHeight="1" x14ac:dyDescent="0.25">
      <c r="C9" s="414" t="s">
        <v>6</v>
      </c>
      <c r="D9" s="414" t="s">
        <v>7</v>
      </c>
      <c r="E9" s="414" t="s">
        <v>8</v>
      </c>
      <c r="F9" s="395" t="s">
        <v>9</v>
      </c>
      <c r="G9" s="393" t="s">
        <v>10</v>
      </c>
      <c r="H9" s="395" t="s">
        <v>11</v>
      </c>
      <c r="I9" s="427" t="s">
        <v>12</v>
      </c>
      <c r="J9" s="393" t="s">
        <v>13</v>
      </c>
      <c r="K9" s="395" t="s">
        <v>14</v>
      </c>
      <c r="L9" s="397" t="s">
        <v>15</v>
      </c>
      <c r="M9" s="395" t="s">
        <v>16</v>
      </c>
      <c r="N9" s="421" t="s">
        <v>17</v>
      </c>
      <c r="O9" s="422"/>
      <c r="P9" s="422"/>
      <c r="Q9" s="422"/>
      <c r="R9" s="423"/>
      <c r="S9" s="393" t="s">
        <v>18</v>
      </c>
      <c r="T9" s="395" t="s">
        <v>19</v>
      </c>
      <c r="U9" s="395" t="s">
        <v>20</v>
      </c>
      <c r="V9" s="393" t="s">
        <v>21</v>
      </c>
      <c r="W9" s="393" t="s">
        <v>22</v>
      </c>
      <c r="X9" s="417" t="s">
        <v>23</v>
      </c>
      <c r="Y9" s="393" t="s">
        <v>23</v>
      </c>
      <c r="Z9" s="421" t="s">
        <v>24</v>
      </c>
      <c r="AA9" s="422"/>
      <c r="AB9" s="422"/>
      <c r="AC9" s="422"/>
      <c r="AD9" s="422"/>
      <c r="AE9" s="423"/>
      <c r="AF9" s="421" t="s">
        <v>25</v>
      </c>
      <c r="AG9" s="423"/>
      <c r="AU9" t="s">
        <v>26</v>
      </c>
    </row>
    <row r="10" spans="1:47" s="54" customFormat="1" ht="264.75" customHeight="1" x14ac:dyDescent="0.25">
      <c r="C10" s="395"/>
      <c r="D10" s="395"/>
      <c r="E10" s="395"/>
      <c r="F10" s="396"/>
      <c r="G10" s="394"/>
      <c r="H10" s="396"/>
      <c r="I10" s="428"/>
      <c r="J10" s="394"/>
      <c r="K10" s="396"/>
      <c r="L10" s="398"/>
      <c r="M10" s="396"/>
      <c r="N10" s="11" t="s">
        <v>27</v>
      </c>
      <c r="O10" s="12" t="s">
        <v>28</v>
      </c>
      <c r="P10" s="13" t="s">
        <v>29</v>
      </c>
      <c r="Q10" s="12" t="s">
        <v>28</v>
      </c>
      <c r="R10" s="13" t="s">
        <v>30</v>
      </c>
      <c r="S10" s="394"/>
      <c r="T10" s="396"/>
      <c r="U10" s="396"/>
      <c r="V10" s="394"/>
      <c r="W10" s="394"/>
      <c r="X10" s="418"/>
      <c r="Y10" s="394"/>
      <c r="Z10" s="11" t="s">
        <v>31</v>
      </c>
      <c r="AA10" s="11" t="s">
        <v>32</v>
      </c>
      <c r="AB10" s="13" t="s">
        <v>33</v>
      </c>
      <c r="AC10" s="11" t="s">
        <v>34</v>
      </c>
      <c r="AD10" s="13" t="s">
        <v>35</v>
      </c>
      <c r="AE10" s="11" t="s">
        <v>36</v>
      </c>
      <c r="AF10" s="14" t="s">
        <v>37</v>
      </c>
      <c r="AG10" s="12" t="s">
        <v>38</v>
      </c>
    </row>
    <row r="11" spans="1:47" ht="354" customHeight="1" x14ac:dyDescent="0.35">
      <c r="A11" s="55" t="s">
        <v>77</v>
      </c>
      <c r="B11" s="55"/>
      <c r="C11" s="424" t="s">
        <v>39</v>
      </c>
      <c r="D11" s="419" t="s">
        <v>699</v>
      </c>
      <c r="E11" s="426" t="s">
        <v>78</v>
      </c>
      <c r="F11" s="426" t="s">
        <v>79</v>
      </c>
      <c r="G11" s="28">
        <v>1</v>
      </c>
      <c r="H11" s="56" t="s">
        <v>80</v>
      </c>
      <c r="I11" s="56" t="s">
        <v>81</v>
      </c>
      <c r="J11" s="57" t="s">
        <v>82</v>
      </c>
      <c r="K11" s="56" t="s">
        <v>83</v>
      </c>
      <c r="L11" s="56" t="s">
        <v>84</v>
      </c>
      <c r="M11" s="56" t="s">
        <v>85</v>
      </c>
      <c r="N11" s="57" t="s">
        <v>86</v>
      </c>
      <c r="O11" s="58">
        <v>0.6</v>
      </c>
      <c r="P11" s="26" t="s">
        <v>63</v>
      </c>
      <c r="Q11" s="58">
        <v>0.4</v>
      </c>
      <c r="R11" s="26" t="s">
        <v>63</v>
      </c>
      <c r="S11" s="59">
        <v>1</v>
      </c>
      <c r="T11" s="56" t="s">
        <v>87</v>
      </c>
      <c r="U11" s="17" t="s">
        <v>88</v>
      </c>
      <c r="V11" s="26" t="s">
        <v>89</v>
      </c>
      <c r="W11" s="26" t="s">
        <v>54</v>
      </c>
      <c r="X11" s="17">
        <v>40</v>
      </c>
      <c r="Y11" s="16" t="s">
        <v>90</v>
      </c>
      <c r="Z11" s="16" t="s">
        <v>91</v>
      </c>
      <c r="AA11" s="60">
        <v>0.13</v>
      </c>
      <c r="AB11" s="26" t="s">
        <v>92</v>
      </c>
      <c r="AC11" s="61">
        <f>Q11</f>
        <v>0.4</v>
      </c>
      <c r="AD11" s="26" t="s">
        <v>63</v>
      </c>
      <c r="AE11" s="26" t="s">
        <v>63</v>
      </c>
      <c r="AF11" s="26" t="s">
        <v>57</v>
      </c>
      <c r="AG11" s="56" t="s">
        <v>93</v>
      </c>
      <c r="AI11" s="62"/>
      <c r="AJ11" s="63"/>
      <c r="AK11" s="64"/>
    </row>
    <row r="12" spans="1:47" ht="409.6" customHeight="1" x14ac:dyDescent="0.35">
      <c r="A12" s="55" t="s">
        <v>94</v>
      </c>
      <c r="B12" s="55"/>
      <c r="C12" s="425"/>
      <c r="D12" s="420"/>
      <c r="E12" s="426"/>
      <c r="F12" s="426"/>
      <c r="G12" s="28">
        <v>2</v>
      </c>
      <c r="H12" s="56" t="s">
        <v>95</v>
      </c>
      <c r="I12" s="56" t="s">
        <v>96</v>
      </c>
      <c r="J12" s="65" t="s">
        <v>45</v>
      </c>
      <c r="K12" s="56" t="s">
        <v>97</v>
      </c>
      <c r="L12" s="56" t="s">
        <v>98</v>
      </c>
      <c r="M12" s="56" t="s">
        <v>99</v>
      </c>
      <c r="N12" s="66" t="s">
        <v>100</v>
      </c>
      <c r="O12" s="58">
        <v>1</v>
      </c>
      <c r="P12" s="26" t="s">
        <v>101</v>
      </c>
      <c r="Q12" s="67">
        <v>0.6</v>
      </c>
      <c r="R12" s="26" t="s">
        <v>102</v>
      </c>
      <c r="S12" s="68" t="s">
        <v>103</v>
      </c>
      <c r="T12" s="56" t="s">
        <v>104</v>
      </c>
      <c r="U12" s="56" t="s">
        <v>105</v>
      </c>
      <c r="V12" s="26" t="s">
        <v>106</v>
      </c>
      <c r="W12" s="26" t="s">
        <v>54</v>
      </c>
      <c r="X12" s="56">
        <v>40</v>
      </c>
      <c r="Y12" s="56" t="s">
        <v>107</v>
      </c>
      <c r="Z12" s="56" t="s">
        <v>108</v>
      </c>
      <c r="AA12" s="69">
        <v>0.25</v>
      </c>
      <c r="AB12" s="26" t="s">
        <v>56</v>
      </c>
      <c r="AC12" s="61">
        <f>Q12</f>
        <v>0.6</v>
      </c>
      <c r="AD12" s="26" t="s">
        <v>109</v>
      </c>
      <c r="AE12" s="26" t="s">
        <v>110</v>
      </c>
      <c r="AF12" s="26" t="s">
        <v>111</v>
      </c>
      <c r="AG12" s="56" t="s">
        <v>112</v>
      </c>
      <c r="AH12" s="63"/>
      <c r="AI12" s="63"/>
      <c r="AJ12" s="63"/>
    </row>
    <row r="13" spans="1:47" ht="24" customHeight="1" x14ac:dyDescent="0.25">
      <c r="A13" s="70"/>
      <c r="B13" s="70"/>
      <c r="C13" s="71"/>
      <c r="D13" s="4"/>
      <c r="E13" s="72"/>
      <c r="F13" s="3"/>
      <c r="G13" s="2"/>
      <c r="H13" s="3"/>
      <c r="I13" s="73"/>
      <c r="J13" s="5"/>
      <c r="K13" s="6"/>
      <c r="L13" s="3"/>
      <c r="M13" s="3"/>
      <c r="N13" s="2"/>
      <c r="O13" s="2"/>
      <c r="P13" s="4"/>
      <c r="Q13" s="2"/>
      <c r="R13" s="4"/>
      <c r="S13" s="2"/>
      <c r="T13" s="3"/>
      <c r="U13" s="2"/>
      <c r="V13" s="7"/>
      <c r="W13" s="2"/>
      <c r="X13" s="2"/>
      <c r="Y13" s="2"/>
      <c r="Z13" s="2"/>
      <c r="AA13" s="2"/>
      <c r="AB13" s="2"/>
      <c r="AC13" s="2"/>
      <c r="AD13" s="2"/>
      <c r="AE13" s="2"/>
      <c r="AF13" s="2"/>
      <c r="AG13" s="3"/>
    </row>
    <row r="14" spans="1:47" ht="20.25" x14ac:dyDescent="0.25">
      <c r="C14" s="31"/>
      <c r="D14" s="32"/>
      <c r="E14" s="3"/>
      <c r="F14" s="3"/>
      <c r="G14" s="2"/>
      <c r="H14" s="3"/>
      <c r="I14" s="4"/>
      <c r="J14" s="5"/>
      <c r="K14" s="6"/>
      <c r="L14" s="3"/>
      <c r="M14" s="3"/>
      <c r="N14" s="2"/>
      <c r="O14" s="2"/>
      <c r="P14" s="4"/>
      <c r="Q14" s="2"/>
      <c r="R14" s="4"/>
      <c r="S14" s="2"/>
      <c r="T14" s="3"/>
      <c r="U14" s="2"/>
      <c r="V14" s="7"/>
      <c r="W14" s="2"/>
      <c r="X14" s="2"/>
      <c r="Y14" s="2"/>
      <c r="Z14" s="2"/>
      <c r="AA14" s="2"/>
      <c r="AB14" s="2"/>
      <c r="AC14" s="2"/>
      <c r="AD14" s="2"/>
      <c r="AE14" s="2"/>
      <c r="AF14" s="2"/>
      <c r="AG14" s="3"/>
    </row>
    <row r="15" spans="1:47" ht="20.25" x14ac:dyDescent="0.25">
      <c r="C15" s="385" t="s">
        <v>69</v>
      </c>
      <c r="D15" s="385"/>
      <c r="E15" s="3"/>
      <c r="F15" s="3"/>
      <c r="G15" s="2"/>
      <c r="H15" s="3"/>
      <c r="I15" s="4"/>
      <c r="J15" s="5"/>
      <c r="K15" s="6"/>
      <c r="L15" s="3"/>
      <c r="M15" s="3"/>
      <c r="N15" s="2"/>
      <c r="O15" s="2"/>
      <c r="P15" s="4"/>
      <c r="Q15" s="2"/>
      <c r="R15" s="4"/>
      <c r="S15" s="2"/>
      <c r="T15" s="3"/>
      <c r="U15" s="2"/>
      <c r="V15" s="7"/>
      <c r="W15" s="2"/>
      <c r="X15" s="2"/>
      <c r="Y15" s="2"/>
      <c r="Z15" s="2"/>
      <c r="AA15" s="2"/>
      <c r="AB15" s="2"/>
      <c r="AC15" s="2"/>
      <c r="AD15" s="2"/>
      <c r="AE15" s="2"/>
      <c r="AF15" s="2"/>
      <c r="AG15" s="3"/>
    </row>
    <row r="16" spans="1:47" ht="20.25" x14ac:dyDescent="0.25">
      <c r="C16" s="386" t="s">
        <v>70</v>
      </c>
      <c r="D16" s="386"/>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2"/>
      <c r="AG16" s="3"/>
    </row>
    <row r="17" spans="3:33" ht="20.25" x14ac:dyDescent="0.25">
      <c r="C17" s="36" t="s">
        <v>71</v>
      </c>
      <c r="D17" s="385" t="s">
        <v>72</v>
      </c>
      <c r="E17" s="385"/>
      <c r="F17" s="385"/>
      <c r="G17" s="2"/>
      <c r="H17" s="3"/>
      <c r="I17" s="4"/>
      <c r="J17" s="5"/>
      <c r="K17" s="6"/>
      <c r="L17" s="3"/>
      <c r="M17" s="3"/>
      <c r="N17" s="2"/>
      <c r="O17" s="2"/>
      <c r="P17" s="4"/>
      <c r="Q17" s="2"/>
      <c r="R17" s="4"/>
      <c r="S17" s="2"/>
      <c r="T17" s="3"/>
      <c r="U17" s="2"/>
      <c r="V17" s="7"/>
      <c r="W17" s="2"/>
      <c r="X17" s="2"/>
      <c r="Y17" s="2"/>
      <c r="Z17" s="2"/>
      <c r="AA17" s="2"/>
      <c r="AB17" s="2"/>
      <c r="AC17" s="2"/>
      <c r="AD17" s="2"/>
      <c r="AE17" s="2"/>
      <c r="AF17" s="2"/>
      <c r="AG17" s="3"/>
    </row>
    <row r="18" spans="3:33" ht="20.25" x14ac:dyDescent="0.25">
      <c r="C18" s="36" t="s">
        <v>73</v>
      </c>
      <c r="D18" s="385" t="s">
        <v>74</v>
      </c>
      <c r="E18" s="385"/>
      <c r="F18" s="385"/>
      <c r="G18" s="2"/>
      <c r="H18" s="3"/>
      <c r="I18" s="4"/>
      <c r="J18" s="5"/>
      <c r="K18" s="6"/>
      <c r="L18" s="3"/>
      <c r="M18" s="3"/>
      <c r="N18" s="2"/>
      <c r="O18" s="2"/>
      <c r="P18" s="4"/>
      <c r="Q18" s="2"/>
      <c r="R18" s="4"/>
      <c r="S18" s="2"/>
      <c r="T18" s="3"/>
      <c r="U18" s="2"/>
      <c r="V18" s="7"/>
      <c r="W18" s="2"/>
      <c r="X18" s="2"/>
      <c r="Y18" s="2"/>
      <c r="Z18" s="2"/>
      <c r="AA18" s="2"/>
      <c r="AB18" s="2"/>
      <c r="AC18" s="2"/>
      <c r="AD18" s="2"/>
      <c r="AE18" s="2"/>
      <c r="AF18" s="2"/>
      <c r="AG18" s="3"/>
    </row>
    <row r="19" spans="3:33" ht="21" x14ac:dyDescent="0.25">
      <c r="C19" s="74"/>
      <c r="D19" s="74"/>
      <c r="E19" s="3"/>
      <c r="F19" s="3"/>
      <c r="G19" s="2"/>
      <c r="H19" s="38"/>
      <c r="I19" s="4"/>
      <c r="J19" s="5"/>
      <c r="K19" s="6"/>
      <c r="L19" s="3"/>
      <c r="M19" s="3"/>
      <c r="N19" s="2"/>
      <c r="O19" s="2"/>
      <c r="P19" s="4"/>
      <c r="Q19" s="2"/>
      <c r="R19" s="4"/>
      <c r="S19" s="2"/>
      <c r="T19" s="3"/>
      <c r="U19" s="2"/>
      <c r="V19" s="7"/>
      <c r="W19" s="2"/>
      <c r="X19" s="2"/>
      <c r="Y19" s="2"/>
      <c r="Z19" s="2"/>
      <c r="AA19" s="2"/>
      <c r="AB19" s="2"/>
      <c r="AC19" s="2"/>
      <c r="AD19" s="2"/>
      <c r="AE19" s="2"/>
      <c r="AF19" s="2"/>
      <c r="AG19" s="3"/>
    </row>
    <row r="20" spans="3:33" ht="21" x14ac:dyDescent="0.25">
      <c r="C20" s="74"/>
      <c r="D20" s="74"/>
      <c r="E20" s="3"/>
      <c r="F20" s="3"/>
      <c r="G20" s="2"/>
      <c r="H20" s="38"/>
      <c r="I20" s="4"/>
      <c r="J20" s="5"/>
      <c r="K20" s="6"/>
      <c r="L20" s="3"/>
      <c r="M20" s="3"/>
      <c r="N20" s="2"/>
      <c r="O20" s="2"/>
      <c r="P20" s="4"/>
      <c r="Q20" s="2"/>
      <c r="R20" s="4"/>
      <c r="S20" s="2"/>
      <c r="T20" s="3"/>
      <c r="U20" s="2"/>
      <c r="V20" s="7"/>
      <c r="W20" s="2"/>
      <c r="X20" s="2"/>
      <c r="Y20" s="2"/>
      <c r="Z20" s="2"/>
      <c r="AA20" s="2"/>
      <c r="AB20" s="2"/>
      <c r="AC20" s="2"/>
      <c r="AD20" s="2"/>
      <c r="AE20" s="2"/>
      <c r="AF20" s="2"/>
      <c r="AG20" s="3"/>
    </row>
    <row r="21" spans="3:33" ht="21" x14ac:dyDescent="0.25">
      <c r="C21" s="74"/>
      <c r="D21" s="74"/>
      <c r="E21" s="3"/>
      <c r="F21" s="3"/>
      <c r="G21" s="2"/>
      <c r="H21" s="3"/>
      <c r="I21" s="4"/>
      <c r="J21" s="5"/>
      <c r="K21" s="6"/>
      <c r="L21" s="3"/>
      <c r="M21" s="3"/>
      <c r="N21" s="2"/>
      <c r="O21" s="2"/>
      <c r="P21" s="4"/>
      <c r="Q21" s="2"/>
      <c r="R21" s="4"/>
      <c r="S21" s="2"/>
      <c r="T21" s="3"/>
      <c r="U21" s="2"/>
      <c r="V21" s="7"/>
      <c r="W21" s="2"/>
      <c r="X21" s="2"/>
      <c r="Y21" s="2"/>
      <c r="Z21" s="2"/>
      <c r="AA21" s="2"/>
      <c r="AB21" s="2"/>
      <c r="AC21" s="2"/>
      <c r="AD21" s="2"/>
      <c r="AE21" s="2"/>
      <c r="AF21" s="2"/>
      <c r="AG21" s="3"/>
    </row>
    <row r="22" spans="3:33" ht="21" x14ac:dyDescent="0.25">
      <c r="C22" s="74"/>
      <c r="D22" s="36"/>
      <c r="E22" s="72"/>
      <c r="F22" s="72"/>
      <c r="G22" s="74"/>
      <c r="H22" s="72"/>
      <c r="I22" s="75"/>
      <c r="J22" s="76"/>
      <c r="K22" s="77"/>
      <c r="L22" s="72"/>
      <c r="M22" s="72"/>
      <c r="N22" s="74"/>
      <c r="O22" s="74"/>
      <c r="P22" s="75"/>
      <c r="Q22" s="74"/>
      <c r="R22" s="75"/>
      <c r="S22" s="74"/>
      <c r="T22" s="72"/>
      <c r="U22" s="74"/>
      <c r="V22" s="78"/>
      <c r="W22" s="74"/>
      <c r="X22" s="74"/>
      <c r="Y22" s="74"/>
      <c r="Z22" s="74"/>
      <c r="AA22" s="74"/>
      <c r="AB22" s="74"/>
      <c r="AC22" s="74"/>
      <c r="AD22" s="74"/>
      <c r="AE22" s="74"/>
      <c r="AF22" s="74"/>
      <c r="AG22" s="72"/>
    </row>
    <row r="23" spans="3:33" x14ac:dyDescent="0.25">
      <c r="AG23" s="41"/>
    </row>
    <row r="24" spans="3:33" x14ac:dyDescent="0.25">
      <c r="AG24" s="41"/>
    </row>
    <row r="25" spans="3:33" x14ac:dyDescent="0.25">
      <c r="AG25" s="41"/>
    </row>
    <row r="26" spans="3:33" x14ac:dyDescent="0.25">
      <c r="AG26" s="41"/>
    </row>
    <row r="27" spans="3:33" x14ac:dyDescent="0.25">
      <c r="AG27" s="41"/>
    </row>
    <row r="28" spans="3:33" x14ac:dyDescent="0.25">
      <c r="AG28" s="41"/>
    </row>
    <row r="29" spans="3:33" x14ac:dyDescent="0.25">
      <c r="AG29" s="41"/>
    </row>
    <row r="30" spans="3:33" x14ac:dyDescent="0.25">
      <c r="AG30" s="41"/>
    </row>
    <row r="31" spans="3:33" x14ac:dyDescent="0.25">
      <c r="AG31" s="41"/>
    </row>
    <row r="32" spans="3:33" x14ac:dyDescent="0.25">
      <c r="AG32" s="41"/>
    </row>
    <row r="33" spans="33:33" x14ac:dyDescent="0.25">
      <c r="AG33" s="41"/>
    </row>
    <row r="34" spans="33:33" x14ac:dyDescent="0.25">
      <c r="AG34" s="41"/>
    </row>
    <row r="35" spans="33:33" x14ac:dyDescent="0.25">
      <c r="AG35" s="41"/>
    </row>
    <row r="36" spans="33:33" x14ac:dyDescent="0.25">
      <c r="AG36" s="41"/>
    </row>
    <row r="37" spans="33:33" x14ac:dyDescent="0.25">
      <c r="AG37" s="41"/>
    </row>
    <row r="38" spans="33:33" x14ac:dyDescent="0.25">
      <c r="AG38" s="41"/>
    </row>
    <row r="39" spans="33:33" x14ac:dyDescent="0.25">
      <c r="AG39" s="41"/>
    </row>
    <row r="40" spans="33:33" x14ac:dyDescent="0.25">
      <c r="AG40" s="41"/>
    </row>
    <row r="41" spans="33:33" x14ac:dyDescent="0.25">
      <c r="AG41" s="41"/>
    </row>
    <row r="42" spans="33:33" x14ac:dyDescent="0.25">
      <c r="AG42" s="41"/>
    </row>
    <row r="43" spans="33:33" x14ac:dyDescent="0.25">
      <c r="AG43" s="41"/>
    </row>
    <row r="44" spans="33:33" x14ac:dyDescent="0.25">
      <c r="AG44" s="41"/>
    </row>
    <row r="45" spans="33:33" x14ac:dyDescent="0.25">
      <c r="AG45" s="41"/>
    </row>
    <row r="46" spans="33:33" x14ac:dyDescent="0.25">
      <c r="AG46" s="41"/>
    </row>
    <row r="47" spans="33:33" x14ac:dyDescent="0.25">
      <c r="AG47" s="41"/>
    </row>
    <row r="48" spans="33:33" x14ac:dyDescent="0.25">
      <c r="AG48" s="41"/>
    </row>
    <row r="49" spans="33:33" x14ac:dyDescent="0.25">
      <c r="AG49" s="41"/>
    </row>
    <row r="50" spans="33:33" x14ac:dyDescent="0.25">
      <c r="AG50" s="41"/>
    </row>
    <row r="51" spans="33:33" x14ac:dyDescent="0.25">
      <c r="AG51" s="41"/>
    </row>
    <row r="52" spans="33:33" x14ac:dyDescent="0.25">
      <c r="AG52" s="41"/>
    </row>
    <row r="53" spans="33:33" x14ac:dyDescent="0.25">
      <c r="AG53" s="41"/>
    </row>
    <row r="54" spans="33:33" x14ac:dyDescent="0.25">
      <c r="AG54" s="41"/>
    </row>
    <row r="55" spans="33:33" x14ac:dyDescent="0.25">
      <c r="AG55" s="41"/>
    </row>
    <row r="56" spans="33:33" x14ac:dyDescent="0.25">
      <c r="AG56" s="41"/>
    </row>
    <row r="57" spans="33:33" x14ac:dyDescent="0.25">
      <c r="AG57" s="41"/>
    </row>
    <row r="58" spans="33:33" x14ac:dyDescent="0.25">
      <c r="AG58" s="41"/>
    </row>
    <row r="59" spans="33:33" x14ac:dyDescent="0.25">
      <c r="AG59" s="41"/>
    </row>
    <row r="60" spans="33:33" x14ac:dyDescent="0.25">
      <c r="AG60" s="41"/>
    </row>
    <row r="61" spans="33:33" x14ac:dyDescent="0.25">
      <c r="AG61" s="41"/>
    </row>
    <row r="62" spans="33:33" x14ac:dyDescent="0.25">
      <c r="AG62" s="41"/>
    </row>
    <row r="63" spans="33:33" x14ac:dyDescent="0.25">
      <c r="AG63" s="41"/>
    </row>
    <row r="64" spans="33:33" x14ac:dyDescent="0.25">
      <c r="AG64" s="41"/>
    </row>
    <row r="65" spans="33:33" x14ac:dyDescent="0.25">
      <c r="AG65" s="41"/>
    </row>
    <row r="66" spans="33:33" x14ac:dyDescent="0.25">
      <c r="AG66" s="41"/>
    </row>
    <row r="67" spans="33:33" x14ac:dyDescent="0.25">
      <c r="AG67" s="41"/>
    </row>
    <row r="68" spans="33:33" x14ac:dyDescent="0.25">
      <c r="AG68" s="41"/>
    </row>
    <row r="69" spans="33:33" x14ac:dyDescent="0.25">
      <c r="AG69" s="41"/>
    </row>
    <row r="70" spans="33:33" x14ac:dyDescent="0.25">
      <c r="AG70" s="41"/>
    </row>
    <row r="71" spans="33:33" x14ac:dyDescent="0.25">
      <c r="AG71" s="41"/>
    </row>
    <row r="72" spans="33:33" x14ac:dyDescent="0.25">
      <c r="AG72" s="41"/>
    </row>
    <row r="73" spans="33:33" x14ac:dyDescent="0.25">
      <c r="AG73" s="41"/>
    </row>
    <row r="74" spans="33:33" x14ac:dyDescent="0.25">
      <c r="AG74" s="41"/>
    </row>
    <row r="75" spans="33:33" x14ac:dyDescent="0.25">
      <c r="AG75" s="41"/>
    </row>
    <row r="76" spans="33:33" x14ac:dyDescent="0.25">
      <c r="AG76" s="41"/>
    </row>
    <row r="77" spans="33:33" x14ac:dyDescent="0.25">
      <c r="AG77" s="41"/>
    </row>
    <row r="78" spans="33:33" x14ac:dyDescent="0.25">
      <c r="AG78" s="41"/>
    </row>
    <row r="79" spans="33:33" x14ac:dyDescent="0.25">
      <c r="AG79" s="41"/>
    </row>
    <row r="80" spans="33:33" x14ac:dyDescent="0.25">
      <c r="AG80" s="41"/>
    </row>
    <row r="81" spans="33:33" x14ac:dyDescent="0.25">
      <c r="AG81" s="41"/>
    </row>
    <row r="82" spans="33:33" x14ac:dyDescent="0.25">
      <c r="AG82" s="41"/>
    </row>
    <row r="83" spans="33:33" x14ac:dyDescent="0.25">
      <c r="AG83" s="41"/>
    </row>
    <row r="84" spans="33:33" x14ac:dyDescent="0.25">
      <c r="AG84" s="41"/>
    </row>
    <row r="85" spans="33:33" x14ac:dyDescent="0.25">
      <c r="AG85" s="41"/>
    </row>
    <row r="86" spans="33:33" x14ac:dyDescent="0.25">
      <c r="AG86" s="41"/>
    </row>
    <row r="87" spans="33:33" x14ac:dyDescent="0.25">
      <c r="AG87" s="41"/>
    </row>
    <row r="88" spans="33:33" x14ac:dyDescent="0.25">
      <c r="AG88" s="41"/>
    </row>
    <row r="89" spans="33:33" x14ac:dyDescent="0.25">
      <c r="AG89" s="41"/>
    </row>
    <row r="90" spans="33:33" x14ac:dyDescent="0.25">
      <c r="AG90" s="41"/>
    </row>
    <row r="91" spans="33:33" x14ac:dyDescent="0.25">
      <c r="AG91" s="41"/>
    </row>
    <row r="92" spans="33:33" x14ac:dyDescent="0.25">
      <c r="AG92" s="41"/>
    </row>
    <row r="93" spans="33:33" x14ac:dyDescent="0.25">
      <c r="AG93" s="41"/>
    </row>
    <row r="94" spans="33:33" x14ac:dyDescent="0.25">
      <c r="AG94" s="41"/>
    </row>
    <row r="95" spans="33:33" x14ac:dyDescent="0.25">
      <c r="AG95" s="41"/>
    </row>
    <row r="96" spans="33:33" x14ac:dyDescent="0.25">
      <c r="AG96" s="41"/>
    </row>
    <row r="97" spans="33:33" x14ac:dyDescent="0.25">
      <c r="AG97" s="41"/>
    </row>
    <row r="98" spans="33:33" x14ac:dyDescent="0.25">
      <c r="AG98" s="41"/>
    </row>
    <row r="99" spans="33:33" x14ac:dyDescent="0.25">
      <c r="AG99" s="41"/>
    </row>
    <row r="100" spans="33:33" x14ac:dyDescent="0.25">
      <c r="AG100" s="41"/>
    </row>
    <row r="101" spans="33:33" x14ac:dyDescent="0.25">
      <c r="AG101" s="41"/>
    </row>
    <row r="102" spans="33:33" x14ac:dyDescent="0.25">
      <c r="AG102" s="41"/>
    </row>
    <row r="103" spans="33:33" x14ac:dyDescent="0.25">
      <c r="AG103" s="41"/>
    </row>
    <row r="104" spans="33:33" x14ac:dyDescent="0.25">
      <c r="AG104" s="41"/>
    </row>
    <row r="105" spans="33:33" x14ac:dyDescent="0.25">
      <c r="AG105" s="41"/>
    </row>
    <row r="106" spans="33:33" x14ac:dyDescent="0.25">
      <c r="AG106" s="41"/>
    </row>
    <row r="107" spans="33:33" x14ac:dyDescent="0.25">
      <c r="AG107" s="41"/>
    </row>
    <row r="108" spans="33:33" x14ac:dyDescent="0.25">
      <c r="AG108" s="41"/>
    </row>
    <row r="109" spans="33:33" x14ac:dyDescent="0.25">
      <c r="AG109" s="41"/>
    </row>
    <row r="110" spans="33:33" x14ac:dyDescent="0.25">
      <c r="AG110" s="41"/>
    </row>
    <row r="111" spans="33:33" x14ac:dyDescent="0.25">
      <c r="AG111" s="41"/>
    </row>
    <row r="112" spans="33:33" x14ac:dyDescent="0.25">
      <c r="AG112" s="41"/>
    </row>
    <row r="113" spans="33:33" x14ac:dyDescent="0.25">
      <c r="AG113" s="41"/>
    </row>
    <row r="114" spans="33:33" x14ac:dyDescent="0.25">
      <c r="AG114" s="41"/>
    </row>
    <row r="115" spans="33:33" x14ac:dyDescent="0.25">
      <c r="AG115" s="41"/>
    </row>
    <row r="116" spans="33:33" x14ac:dyDescent="0.25">
      <c r="AG116" s="41"/>
    </row>
    <row r="117" spans="33:33" x14ac:dyDescent="0.25">
      <c r="AG117" s="41"/>
    </row>
    <row r="118" spans="33:33" x14ac:dyDescent="0.25">
      <c r="AG118" s="41"/>
    </row>
    <row r="119" spans="33:33" x14ac:dyDescent="0.25">
      <c r="AG119" s="41"/>
    </row>
    <row r="120" spans="33:33" x14ac:dyDescent="0.25">
      <c r="AG120" s="41"/>
    </row>
    <row r="121" spans="33:33" x14ac:dyDescent="0.25">
      <c r="AG121" s="41"/>
    </row>
    <row r="122" spans="33:33" x14ac:dyDescent="0.25">
      <c r="AG122" s="41"/>
    </row>
    <row r="123" spans="33:33" x14ac:dyDescent="0.25">
      <c r="AG123" s="41"/>
    </row>
    <row r="124" spans="33:33" x14ac:dyDescent="0.25">
      <c r="AG124" s="41"/>
    </row>
    <row r="125" spans="33:33" x14ac:dyDescent="0.25">
      <c r="AG125" s="41"/>
    </row>
    <row r="126" spans="33:33" x14ac:dyDescent="0.25">
      <c r="AG126" s="41"/>
    </row>
    <row r="127" spans="33:33" x14ac:dyDescent="0.25">
      <c r="AG127" s="41"/>
    </row>
    <row r="128" spans="33:33" x14ac:dyDescent="0.25">
      <c r="AG128" s="41"/>
    </row>
    <row r="129" spans="33:33" x14ac:dyDescent="0.25">
      <c r="AG129" s="41"/>
    </row>
    <row r="130" spans="33:33" x14ac:dyDescent="0.25">
      <c r="AG130" s="41"/>
    </row>
    <row r="131" spans="33:33" x14ac:dyDescent="0.25">
      <c r="AG131" s="41"/>
    </row>
    <row r="132" spans="33:33" x14ac:dyDescent="0.25">
      <c r="AG132" s="41"/>
    </row>
    <row r="133" spans="33:33" x14ac:dyDescent="0.25">
      <c r="AG133" s="41"/>
    </row>
    <row r="134" spans="33:33" x14ac:dyDescent="0.25">
      <c r="AG134" s="41"/>
    </row>
    <row r="135" spans="33:33" x14ac:dyDescent="0.25">
      <c r="AG135" s="41"/>
    </row>
    <row r="136" spans="33:33" x14ac:dyDescent="0.25">
      <c r="AG136" s="41"/>
    </row>
    <row r="137" spans="33:33" x14ac:dyDescent="0.25">
      <c r="AG137" s="41"/>
    </row>
    <row r="138" spans="33:33" x14ac:dyDescent="0.25">
      <c r="AG138" s="41"/>
    </row>
    <row r="139" spans="33:33" x14ac:dyDescent="0.25">
      <c r="AG139" s="41"/>
    </row>
    <row r="140" spans="33:33" x14ac:dyDescent="0.25">
      <c r="AG140" s="41"/>
    </row>
    <row r="141" spans="33:33" x14ac:dyDescent="0.25">
      <c r="AG141" s="41"/>
    </row>
    <row r="142" spans="33:33" x14ac:dyDescent="0.25">
      <c r="AG142" s="41"/>
    </row>
    <row r="143" spans="33:33" x14ac:dyDescent="0.25">
      <c r="AG143" s="41"/>
    </row>
    <row r="144" spans="33:33" x14ac:dyDescent="0.25">
      <c r="AG144" s="41"/>
    </row>
    <row r="145" spans="33:33" x14ac:dyDescent="0.25">
      <c r="AG145" s="41"/>
    </row>
    <row r="146" spans="33:33" x14ac:dyDescent="0.25">
      <c r="AG146" s="41"/>
    </row>
    <row r="147" spans="33:33" x14ac:dyDescent="0.25">
      <c r="AG147" s="41"/>
    </row>
    <row r="148" spans="33:33" x14ac:dyDescent="0.25">
      <c r="AG148" s="41"/>
    </row>
    <row r="149" spans="33:33" x14ac:dyDescent="0.25">
      <c r="AG149" s="41"/>
    </row>
    <row r="150" spans="33:33" x14ac:dyDescent="0.25">
      <c r="AG150" s="41"/>
    </row>
    <row r="151" spans="33:33" x14ac:dyDescent="0.25">
      <c r="AG151" s="41"/>
    </row>
    <row r="152" spans="33:33" x14ac:dyDescent="0.25">
      <c r="AG152" s="41"/>
    </row>
    <row r="153" spans="33:33" x14ac:dyDescent="0.25">
      <c r="AG153" s="41"/>
    </row>
    <row r="154" spans="33:33" x14ac:dyDescent="0.25">
      <c r="AG154" s="41"/>
    </row>
    <row r="155" spans="33:33" x14ac:dyDescent="0.25">
      <c r="AG155" s="41"/>
    </row>
    <row r="156" spans="33:33" x14ac:dyDescent="0.25">
      <c r="AG156" s="41"/>
    </row>
    <row r="157" spans="33:33" x14ac:dyDescent="0.25">
      <c r="AG157" s="41"/>
    </row>
    <row r="158" spans="33:33" x14ac:dyDescent="0.25">
      <c r="AG158" s="41"/>
    </row>
    <row r="159" spans="33:33" x14ac:dyDescent="0.25">
      <c r="AG159" s="41"/>
    </row>
    <row r="160" spans="33:33" x14ac:dyDescent="0.25">
      <c r="AG160" s="41"/>
    </row>
    <row r="161" spans="33:33" x14ac:dyDescent="0.25">
      <c r="AG161" s="41"/>
    </row>
    <row r="162" spans="33:33" x14ac:dyDescent="0.25">
      <c r="AG162" s="41"/>
    </row>
    <row r="163" spans="33:33" x14ac:dyDescent="0.25">
      <c r="AG163" s="41"/>
    </row>
    <row r="164" spans="33:33" x14ac:dyDescent="0.25">
      <c r="AG164" s="41"/>
    </row>
    <row r="165" spans="33:33" x14ac:dyDescent="0.25">
      <c r="AG165" s="41"/>
    </row>
    <row r="166" spans="33:33" x14ac:dyDescent="0.25">
      <c r="AG166" s="41"/>
    </row>
    <row r="167" spans="33:33" x14ac:dyDescent="0.25">
      <c r="AG167" s="41"/>
    </row>
    <row r="168" spans="33:33" x14ac:dyDescent="0.25">
      <c r="AG168" s="41"/>
    </row>
    <row r="169" spans="33:33" x14ac:dyDescent="0.25">
      <c r="AG169" s="41"/>
    </row>
    <row r="170" spans="33:33" x14ac:dyDescent="0.25">
      <c r="AG170" s="41"/>
    </row>
    <row r="171" spans="33:33" x14ac:dyDescent="0.25">
      <c r="AG171" s="41"/>
    </row>
    <row r="172" spans="33:33" x14ac:dyDescent="0.25">
      <c r="AG172" s="41"/>
    </row>
    <row r="173" spans="33:33" x14ac:dyDescent="0.25">
      <c r="AG173" s="41"/>
    </row>
    <row r="174" spans="33:33" x14ac:dyDescent="0.25">
      <c r="AG174" s="41"/>
    </row>
    <row r="175" spans="33:33" x14ac:dyDescent="0.25">
      <c r="AG175" s="41"/>
    </row>
    <row r="176" spans="33:33" x14ac:dyDescent="0.25">
      <c r="AG176" s="41"/>
    </row>
    <row r="177" spans="33:33" x14ac:dyDescent="0.25">
      <c r="AG177" s="41"/>
    </row>
    <row r="178" spans="33:33" x14ac:dyDescent="0.25">
      <c r="AG178" s="41"/>
    </row>
    <row r="179" spans="33:33" x14ac:dyDescent="0.25">
      <c r="AG179" s="41"/>
    </row>
    <row r="180" spans="33:33" x14ac:dyDescent="0.25">
      <c r="AG180" s="41"/>
    </row>
    <row r="181" spans="33:33" x14ac:dyDescent="0.25">
      <c r="AG181" s="41"/>
    </row>
    <row r="182" spans="33:33" x14ac:dyDescent="0.25">
      <c r="AG182" s="41"/>
    </row>
    <row r="183" spans="33:33" x14ac:dyDescent="0.25">
      <c r="AG183" s="41"/>
    </row>
    <row r="184" spans="33:33" x14ac:dyDescent="0.25">
      <c r="AG184" s="41"/>
    </row>
    <row r="185" spans="33:33" x14ac:dyDescent="0.25">
      <c r="AG185" s="41"/>
    </row>
    <row r="186" spans="33:33" x14ac:dyDescent="0.25">
      <c r="AG186" s="41"/>
    </row>
    <row r="187" spans="33:33" x14ac:dyDescent="0.25">
      <c r="AG187" s="41"/>
    </row>
    <row r="188" spans="33:33" x14ac:dyDescent="0.25">
      <c r="AG188" s="41"/>
    </row>
    <row r="189" spans="33:33" x14ac:dyDescent="0.25">
      <c r="AG189" s="41"/>
    </row>
    <row r="190" spans="33:33" x14ac:dyDescent="0.25">
      <c r="AG190" s="41"/>
    </row>
    <row r="191" spans="33:33" x14ac:dyDescent="0.25">
      <c r="AG191" s="41"/>
    </row>
    <row r="192" spans="33:33" x14ac:dyDescent="0.25">
      <c r="AG192" s="41"/>
    </row>
    <row r="193" spans="33:33" x14ac:dyDescent="0.25">
      <c r="AG193" s="41"/>
    </row>
    <row r="194" spans="33:33" x14ac:dyDescent="0.25">
      <c r="AG194" s="41"/>
    </row>
    <row r="195" spans="33:33" x14ac:dyDescent="0.25">
      <c r="AG195" s="41"/>
    </row>
    <row r="196" spans="33:33" x14ac:dyDescent="0.25">
      <c r="AG196" s="41"/>
    </row>
    <row r="197" spans="33:33" x14ac:dyDescent="0.25">
      <c r="AG197" s="41"/>
    </row>
    <row r="198" spans="33:33" x14ac:dyDescent="0.25">
      <c r="AG198" s="41"/>
    </row>
    <row r="199" spans="33:33" x14ac:dyDescent="0.25">
      <c r="AG199" s="41"/>
    </row>
    <row r="200" spans="33:33" x14ac:dyDescent="0.25">
      <c r="AG200" s="41"/>
    </row>
    <row r="201" spans="33:33" x14ac:dyDescent="0.25">
      <c r="AG201" s="41"/>
    </row>
    <row r="202" spans="33:33" x14ac:dyDescent="0.25">
      <c r="AG202" s="41"/>
    </row>
    <row r="203" spans="33:33" x14ac:dyDescent="0.25">
      <c r="AG203" s="41"/>
    </row>
    <row r="204" spans="33:33" x14ac:dyDescent="0.25">
      <c r="AG204" s="41"/>
    </row>
    <row r="205" spans="33:33" x14ac:dyDescent="0.25">
      <c r="AG205" s="41"/>
    </row>
    <row r="206" spans="33:33" x14ac:dyDescent="0.25">
      <c r="AG206" s="41"/>
    </row>
    <row r="207" spans="33:33" x14ac:dyDescent="0.25">
      <c r="AG207" s="41"/>
    </row>
    <row r="208" spans="33:33" x14ac:dyDescent="0.25">
      <c r="AG208" s="41"/>
    </row>
    <row r="209" spans="33:33" x14ac:dyDescent="0.25">
      <c r="AG209" s="41"/>
    </row>
    <row r="210" spans="33:33" x14ac:dyDescent="0.25">
      <c r="AG210" s="41"/>
    </row>
    <row r="211" spans="33:33" x14ac:dyDescent="0.25">
      <c r="AG211" s="41"/>
    </row>
    <row r="212" spans="33:33" x14ac:dyDescent="0.25">
      <c r="AG212" s="41"/>
    </row>
    <row r="213" spans="33:33" x14ac:dyDescent="0.25">
      <c r="AG213" s="41"/>
    </row>
    <row r="214" spans="33:33" x14ac:dyDescent="0.25">
      <c r="AG214" s="41"/>
    </row>
    <row r="215" spans="33:33" x14ac:dyDescent="0.25">
      <c r="AG215" s="41"/>
    </row>
    <row r="216" spans="33:33" x14ac:dyDescent="0.25">
      <c r="AG216" s="41"/>
    </row>
    <row r="217" spans="33:33" x14ac:dyDescent="0.25">
      <c r="AG217" s="41"/>
    </row>
    <row r="218" spans="33:33" x14ac:dyDescent="0.25">
      <c r="AG218" s="41"/>
    </row>
    <row r="219" spans="33:33" x14ac:dyDescent="0.25">
      <c r="AG219" s="41"/>
    </row>
    <row r="220" spans="33:33" x14ac:dyDescent="0.25">
      <c r="AG220" s="41"/>
    </row>
    <row r="221" spans="33:33" x14ac:dyDescent="0.25">
      <c r="AG221" s="41"/>
    </row>
    <row r="222" spans="33:33" x14ac:dyDescent="0.25">
      <c r="AG222" s="41"/>
    </row>
    <row r="223" spans="33:33" x14ac:dyDescent="0.25">
      <c r="AG223" s="41"/>
    </row>
    <row r="224" spans="33:33" x14ac:dyDescent="0.25">
      <c r="AG224" s="41"/>
    </row>
    <row r="225" spans="33:33" x14ac:dyDescent="0.25">
      <c r="AG225" s="41"/>
    </row>
    <row r="226" spans="33:33" x14ac:dyDescent="0.25">
      <c r="AG226" s="41"/>
    </row>
    <row r="227" spans="33:33" x14ac:dyDescent="0.25">
      <c r="AG227" s="41"/>
    </row>
    <row r="228" spans="33:33" x14ac:dyDescent="0.25">
      <c r="AG228" s="41"/>
    </row>
    <row r="229" spans="33:33" x14ac:dyDescent="0.25">
      <c r="AG229" s="41"/>
    </row>
    <row r="230" spans="33:33" x14ac:dyDescent="0.25">
      <c r="AG230" s="41"/>
    </row>
    <row r="231" spans="33:33" x14ac:dyDescent="0.25">
      <c r="AG231" s="41"/>
    </row>
    <row r="232" spans="33:33" x14ac:dyDescent="0.25">
      <c r="AG232" s="41"/>
    </row>
    <row r="233" spans="33:33" x14ac:dyDescent="0.25">
      <c r="AG233" s="41"/>
    </row>
    <row r="234" spans="33:33" x14ac:dyDescent="0.25">
      <c r="AG234" s="41"/>
    </row>
    <row r="235" spans="33:33" x14ac:dyDescent="0.25">
      <c r="AG235" s="41"/>
    </row>
    <row r="236" spans="33:33" x14ac:dyDescent="0.25">
      <c r="AG236" s="41"/>
    </row>
    <row r="237" spans="33:33" x14ac:dyDescent="0.25">
      <c r="AG237" s="41"/>
    </row>
    <row r="238" spans="33:33" x14ac:dyDescent="0.25">
      <c r="AG238" s="41"/>
    </row>
    <row r="239" spans="33:33" x14ac:dyDescent="0.25">
      <c r="AG239" s="41"/>
    </row>
    <row r="240" spans="33:33" x14ac:dyDescent="0.25">
      <c r="AG240" s="41"/>
    </row>
    <row r="241" spans="33:33" x14ac:dyDescent="0.25">
      <c r="AG241" s="41"/>
    </row>
    <row r="242" spans="33:33" x14ac:dyDescent="0.25">
      <c r="AG242" s="41"/>
    </row>
    <row r="243" spans="33:33" x14ac:dyDescent="0.25">
      <c r="AG243" s="41"/>
    </row>
    <row r="244" spans="33:33" x14ac:dyDescent="0.25">
      <c r="AG244" s="41"/>
    </row>
    <row r="245" spans="33:33" x14ac:dyDescent="0.25">
      <c r="AG245" s="41"/>
    </row>
    <row r="246" spans="33:33" x14ac:dyDescent="0.25">
      <c r="AG246" s="41"/>
    </row>
    <row r="247" spans="33:33" x14ac:dyDescent="0.25">
      <c r="AG247" s="41"/>
    </row>
    <row r="248" spans="33:33" x14ac:dyDescent="0.25">
      <c r="AG248" s="41"/>
    </row>
    <row r="249" spans="33:33" x14ac:dyDescent="0.25">
      <c r="AG249" s="41"/>
    </row>
    <row r="250" spans="33:33" x14ac:dyDescent="0.25">
      <c r="AG250" s="41"/>
    </row>
    <row r="251" spans="33:33" x14ac:dyDescent="0.25">
      <c r="AG251" s="41"/>
    </row>
    <row r="252" spans="33:33" x14ac:dyDescent="0.25">
      <c r="AG252" s="41"/>
    </row>
    <row r="253" spans="33:33" x14ac:dyDescent="0.25">
      <c r="AG253" s="41"/>
    </row>
    <row r="254" spans="33:33" x14ac:dyDescent="0.25">
      <c r="AG254" s="41"/>
    </row>
    <row r="255" spans="33:33" x14ac:dyDescent="0.25">
      <c r="AG255" s="41"/>
    </row>
    <row r="256" spans="33:33" x14ac:dyDescent="0.25">
      <c r="AG256" s="41"/>
    </row>
    <row r="257" spans="33:33" x14ac:dyDescent="0.25">
      <c r="AG257" s="41"/>
    </row>
    <row r="258" spans="33:33" x14ac:dyDescent="0.25">
      <c r="AG258" s="41"/>
    </row>
    <row r="259" spans="33:33" x14ac:dyDescent="0.25">
      <c r="AG259" s="41"/>
    </row>
    <row r="260" spans="33:33" x14ac:dyDescent="0.25">
      <c r="AG260" s="41"/>
    </row>
    <row r="261" spans="33:33" x14ac:dyDescent="0.25">
      <c r="AG261" s="41"/>
    </row>
    <row r="262" spans="33:33" x14ac:dyDescent="0.25">
      <c r="AG262" s="41"/>
    </row>
    <row r="263" spans="33:33" x14ac:dyDescent="0.25">
      <c r="AG263" s="41"/>
    </row>
    <row r="264" spans="33:33" x14ac:dyDescent="0.25">
      <c r="AG264" s="41"/>
    </row>
    <row r="265" spans="33:33" x14ac:dyDescent="0.25">
      <c r="AG265" s="41"/>
    </row>
    <row r="266" spans="33:33" x14ac:dyDescent="0.25">
      <c r="AG266" s="41"/>
    </row>
    <row r="267" spans="33:33" x14ac:dyDescent="0.25">
      <c r="AG267" s="41"/>
    </row>
    <row r="268" spans="33:33" x14ac:dyDescent="0.25">
      <c r="AG268" s="41"/>
    </row>
  </sheetData>
  <protectedRanges>
    <protectedRange sqref="Z10:AE10" name="Rango1_2_1"/>
    <protectedRange sqref="V11:Y12 Z12" name="Rango1_1_1_6"/>
  </protectedRanges>
  <mergeCells count="34">
    <mergeCell ref="D2:AG2"/>
    <mergeCell ref="C6:D8"/>
    <mergeCell ref="E6:AE6"/>
    <mergeCell ref="E7:AE7"/>
    <mergeCell ref="E8:AE8"/>
    <mergeCell ref="Y9:Y10"/>
    <mergeCell ref="Z9:AE9"/>
    <mergeCell ref="AF9:AG9"/>
    <mergeCell ref="C11:C12"/>
    <mergeCell ref="E11:E12"/>
    <mergeCell ref="F11:F12"/>
    <mergeCell ref="N9:R9"/>
    <mergeCell ref="S9:S10"/>
    <mergeCell ref="T9:T10"/>
    <mergeCell ref="U9:U10"/>
    <mergeCell ref="V9:V10"/>
    <mergeCell ref="W9:W10"/>
    <mergeCell ref="H9:H10"/>
    <mergeCell ref="I9:I10"/>
    <mergeCell ref="J9:J10"/>
    <mergeCell ref="K9:K10"/>
    <mergeCell ref="C15:D15"/>
    <mergeCell ref="C16:D16"/>
    <mergeCell ref="D17:F17"/>
    <mergeCell ref="D18:F18"/>
    <mergeCell ref="X9:X10"/>
    <mergeCell ref="L9:L10"/>
    <mergeCell ref="M9:M10"/>
    <mergeCell ref="C9:C10"/>
    <mergeCell ref="D9:D10"/>
    <mergeCell ref="E9:E10"/>
    <mergeCell ref="F9:F10"/>
    <mergeCell ref="G9:G10"/>
    <mergeCell ref="D11:D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U28"/>
  <sheetViews>
    <sheetView topLeftCell="A16" zoomScale="25" zoomScaleNormal="25" workbookViewId="0">
      <selection activeCell="T17" activeCellId="2" sqref="D17:D21 H17:H21 T17:T21"/>
    </sheetView>
  </sheetViews>
  <sheetFormatPr baseColWidth="10" defaultRowHeight="14.25" x14ac:dyDescent="0.2"/>
  <cols>
    <col min="1" max="1" width="6.42578125" style="107" customWidth="1"/>
    <col min="2" max="2" width="13.42578125" style="107" customWidth="1"/>
    <col min="3" max="3" width="25" style="107" customWidth="1"/>
    <col min="4" max="4" width="18" style="107" customWidth="1"/>
    <col min="5" max="5" width="22.7109375" style="107" customWidth="1"/>
    <col min="6" max="6" width="19.85546875" style="107" customWidth="1"/>
    <col min="7" max="7" width="11.42578125" style="107"/>
    <col min="8" max="8" width="64.7109375" style="107" customWidth="1"/>
    <col min="9" max="9" width="30.42578125" style="107" customWidth="1"/>
    <col min="10" max="10" width="17.42578125" style="107" customWidth="1"/>
    <col min="11" max="11" width="27" style="107" customWidth="1"/>
    <col min="12" max="12" width="55.28515625" style="107" customWidth="1"/>
    <col min="13" max="13" width="31.7109375" style="107" customWidth="1"/>
    <col min="14" max="14" width="25" style="107" customWidth="1"/>
    <col min="15" max="15" width="11.7109375" style="107" bestFit="1" customWidth="1"/>
    <col min="16" max="16" width="14.85546875" style="107" customWidth="1"/>
    <col min="17" max="17" width="11.42578125" style="107"/>
    <col min="18" max="18" width="11.7109375" style="107" bestFit="1" customWidth="1"/>
    <col min="19" max="19" width="11.42578125" style="107"/>
    <col min="20" max="20" width="99" style="107" customWidth="1"/>
    <col min="21" max="21" width="59.85546875" style="107" customWidth="1"/>
    <col min="22" max="25" width="11.42578125" style="107"/>
    <col min="26" max="26" width="14.42578125" style="107" customWidth="1"/>
    <col min="27" max="27" width="11.7109375" style="107" bestFit="1" customWidth="1"/>
    <col min="28" max="30" width="11.42578125" style="107"/>
    <col min="31" max="31" width="21.85546875" style="107" customWidth="1"/>
    <col min="32" max="32" width="52.140625" style="107" customWidth="1"/>
    <col min="33" max="33" width="11.7109375" style="107" bestFit="1" customWidth="1"/>
    <col min="34" max="34" width="19.140625" style="107" bestFit="1" customWidth="1"/>
    <col min="35" max="35" width="19" style="107" customWidth="1"/>
    <col min="36" max="36" width="15.5703125" style="107" customWidth="1"/>
    <col min="37" max="37" width="11.7109375" style="107" bestFit="1" customWidth="1"/>
    <col min="38" max="38" width="11.42578125" style="107"/>
    <col min="39" max="39" width="11.7109375" style="107" bestFit="1" customWidth="1"/>
    <col min="40" max="40" width="31.85546875" style="107" customWidth="1"/>
    <col min="41" max="41" width="15.5703125" style="107" customWidth="1"/>
    <col min="42" max="43" width="16.85546875" style="107" bestFit="1" customWidth="1"/>
    <col min="44" max="44" width="49.5703125" style="107" customWidth="1"/>
    <col min="45" max="45" width="11.42578125" style="107"/>
    <col min="46" max="46" width="81.140625" style="107" customWidth="1"/>
    <col min="47" max="16384" width="11.42578125" style="107"/>
  </cols>
  <sheetData>
    <row r="2" spans="2:47" s="86" customFormat="1" ht="22.5" hidden="1" customHeight="1" x14ac:dyDescent="0.2">
      <c r="B2" s="449" t="s">
        <v>113</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50"/>
      <c r="AT2" s="85" t="s">
        <v>1</v>
      </c>
    </row>
    <row r="3" spans="2:47" s="86" customFormat="1" ht="22.5" hidden="1" customHeight="1" x14ac:dyDescent="0.2">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50"/>
      <c r="AT3" s="85" t="s">
        <v>114</v>
      </c>
    </row>
    <row r="4" spans="2:47" s="86" customFormat="1" hidden="1" x14ac:dyDescent="0.2">
      <c r="B4" s="87"/>
      <c r="C4" s="87"/>
      <c r="D4" s="87"/>
      <c r="E4" s="451"/>
      <c r="F4" s="451"/>
      <c r="AT4" s="88"/>
    </row>
    <row r="5" spans="2:47" s="86" customFormat="1" ht="15" hidden="1" customHeight="1" x14ac:dyDescent="0.25">
      <c r="B5" s="452" t="s">
        <v>115</v>
      </c>
      <c r="C5" s="452"/>
      <c r="D5" s="452"/>
      <c r="E5" s="452"/>
      <c r="F5" s="453" t="s">
        <v>116</v>
      </c>
      <c r="G5" s="453"/>
      <c r="H5" s="453"/>
      <c r="I5" s="453"/>
      <c r="J5" s="453"/>
      <c r="K5" s="453"/>
      <c r="L5" s="453"/>
      <c r="M5" s="453"/>
      <c r="N5" s="453"/>
      <c r="O5" s="453"/>
      <c r="P5" s="453"/>
      <c r="Q5" s="453"/>
      <c r="R5" s="453"/>
      <c r="S5" s="453"/>
      <c r="T5" s="453"/>
      <c r="U5" s="454" t="s">
        <v>117</v>
      </c>
      <c r="V5" s="455"/>
      <c r="W5" s="455"/>
      <c r="X5" s="455"/>
      <c r="Y5" s="455"/>
      <c r="Z5" s="455"/>
      <c r="AA5" s="455"/>
      <c r="AB5" s="455"/>
      <c r="AC5" s="455"/>
      <c r="AD5" s="455"/>
      <c r="AE5" s="455"/>
      <c r="AF5" s="455"/>
      <c r="AG5" s="455"/>
      <c r="AH5" s="455"/>
      <c r="AI5" s="455"/>
      <c r="AJ5" s="455"/>
      <c r="AK5" s="456"/>
      <c r="AL5" s="457" t="s">
        <v>118</v>
      </c>
      <c r="AM5" s="457"/>
      <c r="AN5" s="457"/>
      <c r="AO5" s="457"/>
      <c r="AP5" s="457"/>
      <c r="AQ5" s="457"/>
      <c r="AR5" s="457"/>
      <c r="AS5" s="457"/>
      <c r="AT5" s="447" t="s">
        <v>119</v>
      </c>
      <c r="AU5" s="447"/>
    </row>
    <row r="6" spans="2:47" s="86" customFormat="1" ht="15.75" hidden="1" customHeight="1" x14ac:dyDescent="0.25">
      <c r="B6" s="452"/>
      <c r="C6" s="452"/>
      <c r="D6" s="452"/>
      <c r="E6" s="452"/>
      <c r="F6" s="453"/>
      <c r="G6" s="453"/>
      <c r="H6" s="453"/>
      <c r="I6" s="453"/>
      <c r="J6" s="453"/>
      <c r="K6" s="453"/>
      <c r="L6" s="453"/>
      <c r="M6" s="453"/>
      <c r="N6" s="453"/>
      <c r="O6" s="453"/>
      <c r="P6" s="453"/>
      <c r="Q6" s="453"/>
      <c r="R6" s="453"/>
      <c r="S6" s="453"/>
      <c r="T6" s="453"/>
      <c r="U6" s="89" t="s">
        <v>120</v>
      </c>
      <c r="V6" s="90"/>
      <c r="W6" s="89" t="s">
        <v>121</v>
      </c>
      <c r="X6" s="91"/>
      <c r="Y6" s="91"/>
      <c r="Z6" s="91"/>
      <c r="AA6" s="91"/>
      <c r="AB6" s="91"/>
      <c r="AC6" s="90"/>
      <c r="AD6" s="92"/>
      <c r="AE6" s="93"/>
      <c r="AF6" s="93"/>
      <c r="AG6" s="93"/>
      <c r="AH6" s="93"/>
      <c r="AI6" s="93"/>
      <c r="AJ6" s="93"/>
      <c r="AK6" s="94"/>
      <c r="AL6" s="92"/>
      <c r="AM6" s="93"/>
      <c r="AN6" s="93"/>
      <c r="AO6" s="93"/>
      <c r="AP6" s="94"/>
      <c r="AQ6" s="92"/>
      <c r="AR6" s="93"/>
      <c r="AS6" s="93"/>
      <c r="AT6" s="95"/>
    </row>
    <row r="7" spans="2:47" s="86" customFormat="1" ht="60.75" hidden="1" customHeight="1" x14ac:dyDescent="0.2">
      <c r="B7" s="96" t="s">
        <v>122</v>
      </c>
      <c r="C7" s="96" t="s">
        <v>123</v>
      </c>
      <c r="D7" s="96" t="s">
        <v>124</v>
      </c>
      <c r="E7" s="96" t="s">
        <v>125</v>
      </c>
      <c r="F7" s="96" t="s">
        <v>126</v>
      </c>
      <c r="G7" s="96" t="s">
        <v>127</v>
      </c>
      <c r="H7" s="96" t="s">
        <v>128</v>
      </c>
      <c r="I7" s="96" t="s">
        <v>129</v>
      </c>
      <c r="J7" s="96" t="s">
        <v>130</v>
      </c>
      <c r="K7" s="96" t="s">
        <v>131</v>
      </c>
      <c r="L7" s="448" t="s">
        <v>132</v>
      </c>
      <c r="M7" s="448"/>
      <c r="N7" s="96" t="s">
        <v>133</v>
      </c>
      <c r="O7" s="96" t="s">
        <v>28</v>
      </c>
      <c r="P7" s="448" t="s">
        <v>134</v>
      </c>
      <c r="Q7" s="448"/>
      <c r="R7" s="96" t="s">
        <v>28</v>
      </c>
      <c r="S7" s="96"/>
      <c r="T7" s="96" t="s">
        <v>135</v>
      </c>
      <c r="U7" s="97" t="s">
        <v>136</v>
      </c>
      <c r="V7" s="98" t="s">
        <v>137</v>
      </c>
      <c r="W7" s="98" t="s">
        <v>138</v>
      </c>
      <c r="X7" s="98" t="s">
        <v>139</v>
      </c>
      <c r="Y7" s="98" t="s">
        <v>140</v>
      </c>
      <c r="Z7" s="98"/>
      <c r="AA7" s="98" t="s">
        <v>141</v>
      </c>
      <c r="AB7" s="98" t="s">
        <v>142</v>
      </c>
      <c r="AC7" s="98" t="s">
        <v>143</v>
      </c>
      <c r="AD7" s="99" t="s">
        <v>144</v>
      </c>
      <c r="AE7" s="100" t="s">
        <v>145</v>
      </c>
      <c r="AF7" s="100" t="s">
        <v>146</v>
      </c>
      <c r="AG7" s="101" t="s">
        <v>28</v>
      </c>
      <c r="AH7" s="102" t="s">
        <v>147</v>
      </c>
      <c r="AI7" s="103" t="s">
        <v>28</v>
      </c>
      <c r="AJ7" s="104"/>
      <c r="AK7" s="102" t="s">
        <v>148</v>
      </c>
      <c r="AL7" s="102" t="s">
        <v>149</v>
      </c>
      <c r="AM7" s="105" t="s">
        <v>150</v>
      </c>
      <c r="AN7" s="105" t="s">
        <v>118</v>
      </c>
      <c r="AO7" s="105" t="s">
        <v>151</v>
      </c>
      <c r="AP7" s="105" t="s">
        <v>152</v>
      </c>
      <c r="AQ7" s="105" t="s">
        <v>153</v>
      </c>
      <c r="AR7" s="105" t="s">
        <v>154</v>
      </c>
      <c r="AS7" s="105" t="s">
        <v>155</v>
      </c>
      <c r="AT7" s="106" t="s">
        <v>156</v>
      </c>
      <c r="AU7" s="106" t="s">
        <v>157</v>
      </c>
    </row>
    <row r="8" spans="2:47" hidden="1" x14ac:dyDescent="0.2"/>
    <row r="12" spans="2:47" ht="65.25" customHeight="1" x14ac:dyDescent="0.2">
      <c r="C12" s="399"/>
      <c r="D12" s="400"/>
      <c r="E12" s="405" t="s">
        <v>0</v>
      </c>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7"/>
      <c r="AF12" s="51" t="s">
        <v>1</v>
      </c>
    </row>
    <row r="13" spans="2:47" ht="56.25" customHeight="1" x14ac:dyDescent="0.2">
      <c r="C13" s="401"/>
      <c r="D13" s="402"/>
      <c r="E13" s="408" t="s">
        <v>2</v>
      </c>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10"/>
      <c r="AF13" s="51" t="s">
        <v>3</v>
      </c>
    </row>
    <row r="14" spans="2:47" ht="53.25" customHeight="1" x14ac:dyDescent="0.2">
      <c r="C14" s="403"/>
      <c r="D14" s="404"/>
      <c r="E14" s="411" t="s">
        <v>4</v>
      </c>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3"/>
      <c r="AF14" s="108" t="s">
        <v>5</v>
      </c>
    </row>
    <row r="15" spans="2:47" ht="84" customHeight="1" x14ac:dyDescent="0.2">
      <c r="C15" s="435" t="s">
        <v>6</v>
      </c>
      <c r="D15" s="435" t="s">
        <v>7</v>
      </c>
      <c r="E15" s="435" t="s">
        <v>8</v>
      </c>
      <c r="F15" s="435" t="s">
        <v>9</v>
      </c>
      <c r="G15" s="436" t="s">
        <v>10</v>
      </c>
      <c r="H15" s="438" t="s">
        <v>11</v>
      </c>
      <c r="I15" s="445" t="s">
        <v>12</v>
      </c>
      <c r="J15" s="443" t="s">
        <v>13</v>
      </c>
      <c r="K15" s="438" t="s">
        <v>14</v>
      </c>
      <c r="L15" s="433" t="s">
        <v>15</v>
      </c>
      <c r="M15" s="435" t="s">
        <v>16</v>
      </c>
      <c r="N15" s="430" t="s">
        <v>17</v>
      </c>
      <c r="O15" s="431"/>
      <c r="P15" s="431"/>
      <c r="Q15" s="431"/>
      <c r="R15" s="432"/>
      <c r="S15" s="443" t="s">
        <v>18</v>
      </c>
      <c r="T15" s="435" t="s">
        <v>19</v>
      </c>
      <c r="U15" s="435" t="s">
        <v>20</v>
      </c>
      <c r="V15" s="443" t="s">
        <v>21</v>
      </c>
      <c r="W15" s="443" t="s">
        <v>22</v>
      </c>
      <c r="X15" s="443" t="s">
        <v>23</v>
      </c>
      <c r="Y15" s="430" t="s">
        <v>24</v>
      </c>
      <c r="Z15" s="431"/>
      <c r="AA15" s="431"/>
      <c r="AB15" s="431"/>
      <c r="AC15" s="431"/>
      <c r="AD15" s="432"/>
      <c r="AE15" s="430" t="s">
        <v>25</v>
      </c>
      <c r="AF15" s="432"/>
      <c r="AT15" s="107" t="s">
        <v>26</v>
      </c>
    </row>
    <row r="16" spans="2:47" s="109" customFormat="1" ht="342.75" customHeight="1" x14ac:dyDescent="0.25">
      <c r="C16" s="435"/>
      <c r="D16" s="435"/>
      <c r="E16" s="435"/>
      <c r="F16" s="435"/>
      <c r="G16" s="437"/>
      <c r="H16" s="439"/>
      <c r="I16" s="446"/>
      <c r="J16" s="444"/>
      <c r="K16" s="439"/>
      <c r="L16" s="434"/>
      <c r="M16" s="435"/>
      <c r="N16" s="110" t="s">
        <v>27</v>
      </c>
      <c r="O16" s="111" t="s">
        <v>28</v>
      </c>
      <c r="P16" s="112" t="s">
        <v>29</v>
      </c>
      <c r="Q16" s="111" t="s">
        <v>28</v>
      </c>
      <c r="R16" s="112" t="s">
        <v>30</v>
      </c>
      <c r="S16" s="444"/>
      <c r="T16" s="438"/>
      <c r="U16" s="438"/>
      <c r="V16" s="444"/>
      <c r="W16" s="444"/>
      <c r="X16" s="444"/>
      <c r="Y16" s="110" t="s">
        <v>31</v>
      </c>
      <c r="Z16" s="110" t="s">
        <v>32</v>
      </c>
      <c r="AA16" s="112" t="s">
        <v>33</v>
      </c>
      <c r="AB16" s="110" t="s">
        <v>34</v>
      </c>
      <c r="AC16" s="112" t="s">
        <v>35</v>
      </c>
      <c r="AD16" s="110" t="s">
        <v>36</v>
      </c>
      <c r="AE16" s="113" t="s">
        <v>37</v>
      </c>
      <c r="AF16" s="114" t="s">
        <v>38</v>
      </c>
    </row>
    <row r="17" spans="3:36" s="1" customFormat="1" ht="225" customHeight="1" x14ac:dyDescent="0.3">
      <c r="C17" s="440" t="s">
        <v>158</v>
      </c>
      <c r="D17" s="441" t="s">
        <v>159</v>
      </c>
      <c r="E17" s="442" t="s">
        <v>160</v>
      </c>
      <c r="F17" s="442" t="s">
        <v>161</v>
      </c>
      <c r="G17" s="31">
        <v>1</v>
      </c>
      <c r="H17" s="115" t="s">
        <v>162</v>
      </c>
      <c r="I17" s="17" t="s">
        <v>163</v>
      </c>
      <c r="J17" s="116" t="s">
        <v>45</v>
      </c>
      <c r="K17" s="442" t="s">
        <v>164</v>
      </c>
      <c r="L17" s="115" t="s">
        <v>165</v>
      </c>
      <c r="M17" s="115" t="s">
        <v>166</v>
      </c>
      <c r="N17" s="115" t="s">
        <v>167</v>
      </c>
      <c r="O17" s="117">
        <v>0.6</v>
      </c>
      <c r="P17" s="26" t="s">
        <v>168</v>
      </c>
      <c r="Q17" s="19">
        <v>0.6</v>
      </c>
      <c r="R17" s="26" t="s">
        <v>49</v>
      </c>
      <c r="S17" s="118" t="s">
        <v>169</v>
      </c>
      <c r="T17" s="119" t="s">
        <v>170</v>
      </c>
      <c r="U17" s="120" t="s">
        <v>171</v>
      </c>
      <c r="V17" s="20" t="s">
        <v>172</v>
      </c>
      <c r="W17" s="20" t="s">
        <v>54</v>
      </c>
      <c r="X17" s="121" t="s">
        <v>173</v>
      </c>
      <c r="Y17" s="122" t="s">
        <v>174</v>
      </c>
      <c r="Z17" s="19">
        <v>0.15</v>
      </c>
      <c r="AA17" s="20" t="s">
        <v>175</v>
      </c>
      <c r="AB17" s="117">
        <v>0.15</v>
      </c>
      <c r="AC17" s="20" t="s">
        <v>176</v>
      </c>
      <c r="AD17" s="20" t="s">
        <v>177</v>
      </c>
      <c r="AE17" s="123" t="s">
        <v>54</v>
      </c>
      <c r="AF17" s="120" t="s">
        <v>178</v>
      </c>
      <c r="AH17" s="124"/>
      <c r="AI17" s="125"/>
      <c r="AJ17" s="126"/>
    </row>
    <row r="18" spans="3:36" s="1" customFormat="1" ht="281.25" customHeight="1" x14ac:dyDescent="0.3">
      <c r="C18" s="440"/>
      <c r="D18" s="441"/>
      <c r="E18" s="442"/>
      <c r="F18" s="442"/>
      <c r="G18" s="127">
        <v>2</v>
      </c>
      <c r="H18" s="115" t="s">
        <v>179</v>
      </c>
      <c r="I18" s="17" t="s">
        <v>163</v>
      </c>
      <c r="J18" s="116" t="s">
        <v>45</v>
      </c>
      <c r="K18" s="442"/>
      <c r="L18" s="115" t="s">
        <v>180</v>
      </c>
      <c r="M18" s="115" t="s">
        <v>181</v>
      </c>
      <c r="N18" s="115" t="s">
        <v>182</v>
      </c>
      <c r="O18" s="117">
        <v>0.4</v>
      </c>
      <c r="P18" s="26" t="s">
        <v>56</v>
      </c>
      <c r="Q18" s="19">
        <v>0.6</v>
      </c>
      <c r="R18" s="26" t="s">
        <v>49</v>
      </c>
      <c r="S18" s="118" t="s">
        <v>183</v>
      </c>
      <c r="T18" s="119" t="s">
        <v>184</v>
      </c>
      <c r="U18" s="119" t="s">
        <v>185</v>
      </c>
      <c r="V18" s="20" t="s">
        <v>172</v>
      </c>
      <c r="W18" s="20" t="s">
        <v>54</v>
      </c>
      <c r="X18" s="121" t="s">
        <v>186</v>
      </c>
      <c r="Y18" s="122" t="s">
        <v>187</v>
      </c>
      <c r="Z18" s="19">
        <v>0.14000000000000001</v>
      </c>
      <c r="AA18" s="20" t="s">
        <v>175</v>
      </c>
      <c r="AB18" s="117">
        <v>0.15</v>
      </c>
      <c r="AC18" s="20" t="s">
        <v>176</v>
      </c>
      <c r="AD18" s="20" t="s">
        <v>177</v>
      </c>
      <c r="AE18" s="123" t="s">
        <v>54</v>
      </c>
      <c r="AF18" s="120" t="s">
        <v>188</v>
      </c>
      <c r="AH18" s="124"/>
      <c r="AI18" s="124"/>
    </row>
    <row r="19" spans="3:36" s="1" customFormat="1" ht="226.5" customHeight="1" x14ac:dyDescent="0.3">
      <c r="C19" s="440"/>
      <c r="D19" s="441"/>
      <c r="E19" s="442"/>
      <c r="F19" s="442"/>
      <c r="G19" s="127">
        <v>3</v>
      </c>
      <c r="H19" s="115" t="s">
        <v>189</v>
      </c>
      <c r="I19" s="17" t="s">
        <v>163</v>
      </c>
      <c r="J19" s="116" t="s">
        <v>45</v>
      </c>
      <c r="K19" s="391" t="s">
        <v>190</v>
      </c>
      <c r="L19" s="115" t="s">
        <v>191</v>
      </c>
      <c r="M19" s="115" t="s">
        <v>192</v>
      </c>
      <c r="N19" s="128" t="s">
        <v>182</v>
      </c>
      <c r="O19" s="117">
        <v>0.4</v>
      </c>
      <c r="P19" s="26" t="s">
        <v>56</v>
      </c>
      <c r="Q19" s="19">
        <v>0.8</v>
      </c>
      <c r="R19" s="26" t="s">
        <v>101</v>
      </c>
      <c r="S19" s="118" t="s">
        <v>193</v>
      </c>
      <c r="T19" s="119" t="s">
        <v>194</v>
      </c>
      <c r="U19" s="120" t="s">
        <v>195</v>
      </c>
      <c r="V19" s="20" t="s">
        <v>172</v>
      </c>
      <c r="W19" s="20" t="s">
        <v>54</v>
      </c>
      <c r="X19" s="19">
        <v>0.6</v>
      </c>
      <c r="Y19" s="117">
        <f>+O19-(O19*X19)</f>
        <v>0.16000000000000003</v>
      </c>
      <c r="Z19" s="19">
        <v>0.16</v>
      </c>
      <c r="AA19" s="20" t="str">
        <f>+AA18</f>
        <v>MUY BAJA</v>
      </c>
      <c r="AB19" s="117">
        <f>+Q19-(Q19*X19)</f>
        <v>0.32000000000000006</v>
      </c>
      <c r="AC19" s="20" t="s">
        <v>196</v>
      </c>
      <c r="AD19" s="20" t="str">
        <f>+AD18</f>
        <v>Bajo</v>
      </c>
      <c r="AE19" s="123" t="s">
        <v>54</v>
      </c>
      <c r="AF19" s="120" t="s">
        <v>197</v>
      </c>
    </row>
    <row r="20" spans="3:36" s="1" customFormat="1" ht="226.5" customHeight="1" x14ac:dyDescent="0.3">
      <c r="C20" s="440"/>
      <c r="D20" s="441"/>
      <c r="E20" s="442"/>
      <c r="F20" s="442"/>
      <c r="G20" s="127">
        <v>4</v>
      </c>
      <c r="H20" s="115" t="s">
        <v>198</v>
      </c>
      <c r="I20" s="17" t="s">
        <v>163</v>
      </c>
      <c r="J20" s="116" t="s">
        <v>45</v>
      </c>
      <c r="K20" s="391"/>
      <c r="L20" s="115" t="s">
        <v>199</v>
      </c>
      <c r="M20" s="115" t="s">
        <v>200</v>
      </c>
      <c r="N20" s="115" t="s">
        <v>182</v>
      </c>
      <c r="O20" s="117">
        <v>0.4</v>
      </c>
      <c r="P20" s="26" t="s">
        <v>56</v>
      </c>
      <c r="Q20" s="19">
        <v>0.8</v>
      </c>
      <c r="R20" s="26" t="s">
        <v>101</v>
      </c>
      <c r="S20" s="118" t="s">
        <v>201</v>
      </c>
      <c r="T20" s="119" t="s">
        <v>202</v>
      </c>
      <c r="U20" s="120" t="s">
        <v>171</v>
      </c>
      <c r="V20" s="20" t="s">
        <v>172</v>
      </c>
      <c r="W20" s="20" t="s">
        <v>54</v>
      </c>
      <c r="X20" s="19">
        <v>0.6</v>
      </c>
      <c r="Y20" s="117">
        <f>+O20-(O20*X20)</f>
        <v>0.16000000000000003</v>
      </c>
      <c r="Z20" s="19">
        <v>0.16</v>
      </c>
      <c r="AA20" s="20" t="str">
        <f>+AA19</f>
        <v>MUY BAJA</v>
      </c>
      <c r="AB20" s="117">
        <f>+Q20-(Q20*X20)</f>
        <v>0.32000000000000006</v>
      </c>
      <c r="AC20" s="20" t="s">
        <v>196</v>
      </c>
      <c r="AD20" s="20" t="str">
        <f>+AD19</f>
        <v>Bajo</v>
      </c>
      <c r="AE20" s="123" t="s">
        <v>54</v>
      </c>
      <c r="AF20" s="120" t="s">
        <v>197</v>
      </c>
    </row>
    <row r="21" spans="3:36" s="1" customFormat="1" ht="362.25" x14ac:dyDescent="0.3">
      <c r="C21" s="440"/>
      <c r="D21" s="441"/>
      <c r="E21" s="442"/>
      <c r="F21" s="442"/>
      <c r="G21" s="127">
        <v>5</v>
      </c>
      <c r="H21" s="115" t="s">
        <v>203</v>
      </c>
      <c r="I21" s="17" t="s">
        <v>163</v>
      </c>
      <c r="J21" s="116" t="s">
        <v>45</v>
      </c>
      <c r="K21" s="391"/>
      <c r="L21" s="115" t="s">
        <v>204</v>
      </c>
      <c r="M21" s="115" t="s">
        <v>205</v>
      </c>
      <c r="N21" s="115" t="s">
        <v>206</v>
      </c>
      <c r="O21" s="117">
        <v>1</v>
      </c>
      <c r="P21" s="26" t="s">
        <v>207</v>
      </c>
      <c r="Q21" s="19">
        <v>0.8</v>
      </c>
      <c r="R21" s="26" t="s">
        <v>101</v>
      </c>
      <c r="S21" s="118" t="s">
        <v>208</v>
      </c>
      <c r="T21" s="119" t="s">
        <v>209</v>
      </c>
      <c r="U21" s="120" t="s">
        <v>171</v>
      </c>
      <c r="V21" s="20" t="str">
        <f>+V20</f>
        <v>Correctivo: Manual</v>
      </c>
      <c r="W21" s="20" t="str">
        <f>+W20</f>
        <v>Manual</v>
      </c>
      <c r="X21" s="121" t="s">
        <v>210</v>
      </c>
      <c r="Y21" s="122" t="s">
        <v>211</v>
      </c>
      <c r="Z21" s="19">
        <v>0.34</v>
      </c>
      <c r="AA21" s="20" t="s">
        <v>56</v>
      </c>
      <c r="AB21" s="117">
        <f>80%-(80%*30%)</f>
        <v>0.56000000000000005</v>
      </c>
      <c r="AC21" s="20" t="s">
        <v>110</v>
      </c>
      <c r="AD21" s="20" t="str">
        <f>+AC21</f>
        <v>Moderado</v>
      </c>
      <c r="AE21" s="123" t="s">
        <v>54</v>
      </c>
      <c r="AF21" s="120" t="e">
        <f>+#REF!</f>
        <v>#REF!</v>
      </c>
      <c r="AH21" s="124"/>
      <c r="AI21" s="124"/>
      <c r="AJ21" s="124"/>
    </row>
    <row r="25" spans="3:36" ht="20.25" x14ac:dyDescent="0.2">
      <c r="C25" s="385" t="s">
        <v>69</v>
      </c>
      <c r="D25" s="385"/>
      <c r="E25" s="3"/>
      <c r="F25" s="3"/>
    </row>
    <row r="26" spans="3:36" ht="20.25" x14ac:dyDescent="0.2">
      <c r="C26" s="386" t="s">
        <v>70</v>
      </c>
      <c r="D26" s="386"/>
      <c r="E26" s="3"/>
      <c r="F26" s="3"/>
    </row>
    <row r="27" spans="3:36" ht="20.25" x14ac:dyDescent="0.2">
      <c r="C27" s="36" t="s">
        <v>71</v>
      </c>
      <c r="D27" s="385" t="s">
        <v>72</v>
      </c>
      <c r="E27" s="385"/>
      <c r="F27" s="385"/>
    </row>
    <row r="28" spans="3:36" ht="20.25" x14ac:dyDescent="0.2">
      <c r="C28" s="36" t="s">
        <v>73</v>
      </c>
      <c r="D28" s="385" t="s">
        <v>74</v>
      </c>
      <c r="E28" s="385"/>
      <c r="F28" s="385"/>
    </row>
  </sheetData>
  <protectedRanges>
    <protectedRange sqref="Y16:AD16" name="Rango1_2_1"/>
  </protectedRanges>
  <mergeCells count="43">
    <mergeCell ref="B2:AS3"/>
    <mergeCell ref="E4:F4"/>
    <mergeCell ref="B5:E6"/>
    <mergeCell ref="F5:T6"/>
    <mergeCell ref="U5:AK5"/>
    <mergeCell ref="AL5:AS5"/>
    <mergeCell ref="AT5:AU5"/>
    <mergeCell ref="L7:M7"/>
    <mergeCell ref="P7:Q7"/>
    <mergeCell ref="C12:D14"/>
    <mergeCell ref="E12:AE12"/>
    <mergeCell ref="E13:AE13"/>
    <mergeCell ref="E14:AE14"/>
    <mergeCell ref="AE15:AF15"/>
    <mergeCell ref="C17:C21"/>
    <mergeCell ref="D17:D21"/>
    <mergeCell ref="E17:E21"/>
    <mergeCell ref="F17:F21"/>
    <mergeCell ref="K17:K18"/>
    <mergeCell ref="K19:K21"/>
    <mergeCell ref="S15:S16"/>
    <mergeCell ref="T15:T16"/>
    <mergeCell ref="U15:U16"/>
    <mergeCell ref="V15:V16"/>
    <mergeCell ref="W15:W16"/>
    <mergeCell ref="X15:X16"/>
    <mergeCell ref="I15:I16"/>
    <mergeCell ref="J15:J16"/>
    <mergeCell ref="K15:K16"/>
    <mergeCell ref="C25:D25"/>
    <mergeCell ref="C26:D26"/>
    <mergeCell ref="D27:F27"/>
    <mergeCell ref="D28:F28"/>
    <mergeCell ref="Y15:AD15"/>
    <mergeCell ref="L15:L16"/>
    <mergeCell ref="M15:M16"/>
    <mergeCell ref="N15:R15"/>
    <mergeCell ref="C15:C16"/>
    <mergeCell ref="D15:D16"/>
    <mergeCell ref="E15:E16"/>
    <mergeCell ref="F15:F16"/>
    <mergeCell ref="G15:G16"/>
    <mergeCell ref="H15:H16"/>
  </mergeCells>
  <conditionalFormatting sqref="T18">
    <cfRule type="containsText" dxfId="236" priority="53" operator="containsText" text="Extremo">
      <formula>NOT(ISERROR(SEARCH(("Extremo"),(T18))))</formula>
    </cfRule>
  </conditionalFormatting>
  <conditionalFormatting sqref="T18">
    <cfRule type="containsText" dxfId="235" priority="54" operator="containsText" text="Alto">
      <formula>NOT(ISERROR(SEARCH(("Alto"),(T18))))</formula>
    </cfRule>
  </conditionalFormatting>
  <conditionalFormatting sqref="T18">
    <cfRule type="containsText" dxfId="234" priority="55" operator="containsText" text="Moderado">
      <formula>NOT(ISERROR(SEARCH(("Moderado"),(T18))))</formula>
    </cfRule>
  </conditionalFormatting>
  <conditionalFormatting sqref="T18">
    <cfRule type="containsText" dxfId="233" priority="56" operator="containsText" text="Bajo">
      <formula>NOT(ISERROR(SEARCH(("Bajo"),(T18))))</formula>
    </cfRule>
  </conditionalFormatting>
  <conditionalFormatting sqref="T19">
    <cfRule type="containsText" dxfId="232" priority="49" operator="containsText" text="Extremo">
      <formula>NOT(ISERROR(SEARCH(("Extremo"),(T19))))</formula>
    </cfRule>
  </conditionalFormatting>
  <conditionalFormatting sqref="T19">
    <cfRule type="containsText" dxfId="231" priority="50" operator="containsText" text="Alto">
      <formula>NOT(ISERROR(SEARCH(("Alto"),(T19))))</formula>
    </cfRule>
  </conditionalFormatting>
  <conditionalFormatting sqref="T19">
    <cfRule type="containsText" dxfId="230" priority="51" operator="containsText" text="Moderado">
      <formula>NOT(ISERROR(SEARCH(("Moderado"),(T19))))</formula>
    </cfRule>
  </conditionalFormatting>
  <conditionalFormatting sqref="T19">
    <cfRule type="containsText" dxfId="229" priority="52" operator="containsText" text="Bajo">
      <formula>NOT(ISERROR(SEARCH(("Bajo"),(T19))))</formula>
    </cfRule>
  </conditionalFormatting>
  <conditionalFormatting sqref="T20">
    <cfRule type="containsText" dxfId="228" priority="45" operator="containsText" text="Extremo">
      <formula>NOT(ISERROR(SEARCH(("Extremo"),(T20))))</formula>
    </cfRule>
  </conditionalFormatting>
  <conditionalFormatting sqref="T20">
    <cfRule type="containsText" dxfId="227" priority="46" operator="containsText" text="Alto">
      <formula>NOT(ISERROR(SEARCH(("Alto"),(T20))))</formula>
    </cfRule>
  </conditionalFormatting>
  <conditionalFormatting sqref="T20">
    <cfRule type="containsText" dxfId="226" priority="47" operator="containsText" text="Moderado">
      <formula>NOT(ISERROR(SEARCH(("Moderado"),(T20))))</formula>
    </cfRule>
  </conditionalFormatting>
  <conditionalFormatting sqref="T20">
    <cfRule type="containsText" dxfId="225" priority="48" operator="containsText" text="Bajo">
      <formula>NOT(ISERROR(SEARCH(("Bajo"),(T20))))</formula>
    </cfRule>
  </conditionalFormatting>
  <conditionalFormatting sqref="T21">
    <cfRule type="containsText" dxfId="224" priority="41" operator="containsText" text="Extremo">
      <formula>NOT(ISERROR(SEARCH(("Extremo"),(T21))))</formula>
    </cfRule>
  </conditionalFormatting>
  <conditionalFormatting sqref="T21">
    <cfRule type="containsText" dxfId="223" priority="42" operator="containsText" text="Alto">
      <formula>NOT(ISERROR(SEARCH(("Alto"),(T21))))</formula>
    </cfRule>
  </conditionalFormatting>
  <conditionalFormatting sqref="T21">
    <cfRule type="containsText" dxfId="222" priority="43" operator="containsText" text="Moderado">
      <formula>NOT(ISERROR(SEARCH(("Moderado"),(T21))))</formula>
    </cfRule>
  </conditionalFormatting>
  <conditionalFormatting sqref="T21">
    <cfRule type="containsText" dxfId="221" priority="44" operator="containsText" text="Bajo">
      <formula>NOT(ISERROR(SEARCH(("Bajo"),(T21))))</formula>
    </cfRule>
  </conditionalFormatting>
  <conditionalFormatting sqref="U19">
    <cfRule type="containsText" dxfId="220" priority="17" operator="containsText" text="Extremo">
      <formula>NOT(ISERROR(SEARCH(("Extremo"),(U19))))</formula>
    </cfRule>
  </conditionalFormatting>
  <conditionalFormatting sqref="U19">
    <cfRule type="containsText" dxfId="219" priority="18" operator="containsText" text="Alto">
      <formula>NOT(ISERROR(SEARCH(("Alto"),(U19))))</formula>
    </cfRule>
  </conditionalFormatting>
  <conditionalFormatting sqref="U19">
    <cfRule type="containsText" dxfId="218" priority="19" operator="containsText" text="Moderado">
      <formula>NOT(ISERROR(SEARCH(("Moderado"),(U19))))</formula>
    </cfRule>
  </conditionalFormatting>
  <conditionalFormatting sqref="U19">
    <cfRule type="containsText" dxfId="217" priority="20" operator="containsText" text="Bajo">
      <formula>NOT(ISERROR(SEARCH(("Bajo"),(U19))))</formula>
    </cfRule>
  </conditionalFormatting>
  <conditionalFormatting sqref="U17">
    <cfRule type="containsText" dxfId="216" priority="37" operator="containsText" text="Extremo">
      <formula>NOT(ISERROR(SEARCH(("Extremo"),(U17))))</formula>
    </cfRule>
  </conditionalFormatting>
  <conditionalFormatting sqref="U17">
    <cfRule type="containsText" dxfId="215" priority="38" operator="containsText" text="Alto">
      <formula>NOT(ISERROR(SEARCH(("Alto"),(U17))))</formula>
    </cfRule>
  </conditionalFormatting>
  <conditionalFormatting sqref="U17">
    <cfRule type="containsText" dxfId="214" priority="39" operator="containsText" text="Moderado">
      <formula>NOT(ISERROR(SEARCH(("Moderado"),(U17))))</formula>
    </cfRule>
  </conditionalFormatting>
  <conditionalFormatting sqref="U17">
    <cfRule type="containsText" dxfId="213" priority="40" operator="containsText" text="Bajo">
      <formula>NOT(ISERROR(SEARCH(("Bajo"),(U17))))</formula>
    </cfRule>
  </conditionalFormatting>
  <conditionalFormatting sqref="T17">
    <cfRule type="containsText" dxfId="212" priority="33" operator="containsText" text="Extremo">
      <formula>NOT(ISERROR(SEARCH(("Extremo"),(T17))))</formula>
    </cfRule>
  </conditionalFormatting>
  <conditionalFormatting sqref="T17">
    <cfRule type="containsText" dxfId="211" priority="34" operator="containsText" text="Alto">
      <formula>NOT(ISERROR(SEARCH(("Alto"),(T17))))</formula>
    </cfRule>
  </conditionalFormatting>
  <conditionalFormatting sqref="T17">
    <cfRule type="containsText" dxfId="210" priority="35" operator="containsText" text="Moderado">
      <formula>NOT(ISERROR(SEARCH(("Moderado"),(T17))))</formula>
    </cfRule>
  </conditionalFormatting>
  <conditionalFormatting sqref="T17">
    <cfRule type="containsText" dxfId="209" priority="36" operator="containsText" text="Bajo">
      <formula>NOT(ISERROR(SEARCH(("Bajo"),(T17))))</formula>
    </cfRule>
  </conditionalFormatting>
  <conditionalFormatting sqref="AF17">
    <cfRule type="containsText" dxfId="208" priority="29" operator="containsText" text="Extremo">
      <formula>NOT(ISERROR(SEARCH(("Extremo"),(AF17))))</formula>
    </cfRule>
  </conditionalFormatting>
  <conditionalFormatting sqref="AF17">
    <cfRule type="containsText" dxfId="207" priority="30" operator="containsText" text="Alto">
      <formula>NOT(ISERROR(SEARCH(("Alto"),(AF17))))</formula>
    </cfRule>
  </conditionalFormatting>
  <conditionalFormatting sqref="AF17">
    <cfRule type="containsText" dxfId="206" priority="31" operator="containsText" text="Moderado">
      <formula>NOT(ISERROR(SEARCH(("Moderado"),(AF17))))</formula>
    </cfRule>
  </conditionalFormatting>
  <conditionalFormatting sqref="AF17">
    <cfRule type="containsText" dxfId="205" priority="32" operator="containsText" text="Bajo">
      <formula>NOT(ISERROR(SEARCH(("Bajo"),(AF17))))</formula>
    </cfRule>
  </conditionalFormatting>
  <conditionalFormatting sqref="U18">
    <cfRule type="containsText" dxfId="204" priority="25" operator="containsText" text="Extremo">
      <formula>NOT(ISERROR(SEARCH(("Extremo"),(U18))))</formula>
    </cfRule>
  </conditionalFormatting>
  <conditionalFormatting sqref="U18">
    <cfRule type="containsText" dxfId="203" priority="26" operator="containsText" text="Alto">
      <formula>NOT(ISERROR(SEARCH(("Alto"),(U18))))</formula>
    </cfRule>
  </conditionalFormatting>
  <conditionalFormatting sqref="U18">
    <cfRule type="containsText" dxfId="202" priority="27" operator="containsText" text="Moderado">
      <formula>NOT(ISERROR(SEARCH(("Moderado"),(U18))))</formula>
    </cfRule>
  </conditionalFormatting>
  <conditionalFormatting sqref="U18">
    <cfRule type="containsText" dxfId="201" priority="28" operator="containsText" text="Bajo">
      <formula>NOT(ISERROR(SEARCH(("Bajo"),(U18))))</formula>
    </cfRule>
  </conditionalFormatting>
  <conditionalFormatting sqref="AF18">
    <cfRule type="containsText" dxfId="200" priority="21" operator="containsText" text="Extremo">
      <formula>NOT(ISERROR(SEARCH(("Extremo"),(AF18))))</formula>
    </cfRule>
  </conditionalFormatting>
  <conditionalFormatting sqref="AF18">
    <cfRule type="containsText" dxfId="199" priority="22" operator="containsText" text="Alto">
      <formula>NOT(ISERROR(SEARCH(("Alto"),(AF18))))</formula>
    </cfRule>
  </conditionalFormatting>
  <conditionalFormatting sqref="AF18">
    <cfRule type="containsText" dxfId="198" priority="23" operator="containsText" text="Moderado">
      <formula>NOT(ISERROR(SEARCH(("Moderado"),(AF18))))</formula>
    </cfRule>
  </conditionalFormatting>
  <conditionalFormatting sqref="AF18">
    <cfRule type="containsText" dxfId="197" priority="24" operator="containsText" text="Bajo">
      <formula>NOT(ISERROR(SEARCH(("Bajo"),(AF18))))</formula>
    </cfRule>
  </conditionalFormatting>
  <conditionalFormatting sqref="AF19">
    <cfRule type="containsText" dxfId="196" priority="13" operator="containsText" text="Extremo">
      <formula>NOT(ISERROR(SEARCH(("Extremo"),(AF19))))</formula>
    </cfRule>
  </conditionalFormatting>
  <conditionalFormatting sqref="AF19">
    <cfRule type="containsText" dxfId="195" priority="14" operator="containsText" text="Alto">
      <formula>NOT(ISERROR(SEARCH(("Alto"),(AF19))))</formula>
    </cfRule>
  </conditionalFormatting>
  <conditionalFormatting sqref="AF19">
    <cfRule type="containsText" dxfId="194" priority="15" operator="containsText" text="Moderado">
      <formula>NOT(ISERROR(SEARCH(("Moderado"),(AF19))))</formula>
    </cfRule>
  </conditionalFormatting>
  <conditionalFormatting sqref="AF19">
    <cfRule type="containsText" dxfId="193" priority="16" operator="containsText" text="Bajo">
      <formula>NOT(ISERROR(SEARCH(("Bajo"),(AF19))))</formula>
    </cfRule>
  </conditionalFormatting>
  <conditionalFormatting sqref="U20:U21">
    <cfRule type="containsText" dxfId="192" priority="9" operator="containsText" text="Extremo">
      <formula>NOT(ISERROR(SEARCH(("Extremo"),(U20))))</formula>
    </cfRule>
  </conditionalFormatting>
  <conditionalFormatting sqref="U20:U21">
    <cfRule type="containsText" dxfId="191" priority="10" operator="containsText" text="Alto">
      <formula>NOT(ISERROR(SEARCH(("Alto"),(U20))))</formula>
    </cfRule>
  </conditionalFormatting>
  <conditionalFormatting sqref="U20:U21">
    <cfRule type="containsText" dxfId="190" priority="11" operator="containsText" text="Moderado">
      <formula>NOT(ISERROR(SEARCH(("Moderado"),(U20))))</formula>
    </cfRule>
  </conditionalFormatting>
  <conditionalFormatting sqref="U20:U21">
    <cfRule type="containsText" dxfId="189" priority="12" operator="containsText" text="Bajo">
      <formula>NOT(ISERROR(SEARCH(("Bajo"),(U20))))</formula>
    </cfRule>
  </conditionalFormatting>
  <conditionalFormatting sqref="AF20">
    <cfRule type="containsText" dxfId="188" priority="5" operator="containsText" text="Extremo">
      <formula>NOT(ISERROR(SEARCH(("Extremo"),(AF20))))</formula>
    </cfRule>
  </conditionalFormatting>
  <conditionalFormatting sqref="AF20">
    <cfRule type="containsText" dxfId="187" priority="6" operator="containsText" text="Alto">
      <formula>NOT(ISERROR(SEARCH(("Alto"),(AF20))))</formula>
    </cfRule>
  </conditionalFormatting>
  <conditionalFormatting sqref="AF20">
    <cfRule type="containsText" dxfId="186" priority="7" operator="containsText" text="Moderado">
      <formula>NOT(ISERROR(SEARCH(("Moderado"),(AF20))))</formula>
    </cfRule>
  </conditionalFormatting>
  <conditionalFormatting sqref="AF20">
    <cfRule type="containsText" dxfId="185" priority="8" operator="containsText" text="Bajo">
      <formula>NOT(ISERROR(SEARCH(("Bajo"),(AF20))))</formula>
    </cfRule>
  </conditionalFormatting>
  <conditionalFormatting sqref="AF21">
    <cfRule type="containsText" dxfId="184" priority="1" operator="containsText" text="Extremo">
      <formula>NOT(ISERROR(SEARCH(("Extremo"),(AF21))))</formula>
    </cfRule>
  </conditionalFormatting>
  <conditionalFormatting sqref="AF21">
    <cfRule type="containsText" dxfId="183" priority="2" operator="containsText" text="Alto">
      <formula>NOT(ISERROR(SEARCH(("Alto"),(AF21))))</formula>
    </cfRule>
  </conditionalFormatting>
  <conditionalFormatting sqref="AF21">
    <cfRule type="containsText" dxfId="182" priority="3" operator="containsText" text="Moderado">
      <formula>NOT(ISERROR(SEARCH(("Moderado"),(AF21))))</formula>
    </cfRule>
  </conditionalFormatting>
  <conditionalFormatting sqref="AF21">
    <cfRule type="containsText" dxfId="181" priority="4" operator="containsText" text="Bajo">
      <formula>NOT(ISERROR(SEARCH(("Bajo"),(AF21))))</formula>
    </cfRule>
  </conditionalFormatting>
  <dataValidations count="1">
    <dataValidation allowBlank="1" showErrorMessage="1" sqref="N17:N21 U17 T18:T21 AF17:AF20 K24:AU24"/>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9"/>
  <sheetViews>
    <sheetView showGridLines="0" topLeftCell="B1" zoomScale="25" zoomScaleNormal="25" workbookViewId="0">
      <selection activeCell="T7" activeCellId="2" sqref="D7:D13 G7:H13 T7:T13"/>
    </sheetView>
  </sheetViews>
  <sheetFormatPr baseColWidth="10" defaultRowHeight="15" x14ac:dyDescent="0.25"/>
  <cols>
    <col min="1" max="1" width="16.42578125" hidden="1" customWidth="1"/>
    <col min="2" max="2" width="12.42578125" customWidth="1"/>
    <col min="3" max="3" width="35.85546875" style="40" customWidth="1"/>
    <col min="4" max="4" width="55.7109375" style="40" customWidth="1"/>
    <col min="5" max="5" width="64.42578125" style="41" customWidth="1"/>
    <col min="6" max="6" width="26.140625" style="41" customWidth="1"/>
    <col min="7" max="7" width="10" style="40" customWidth="1"/>
    <col min="8" max="8" width="33.28515625" style="41" customWidth="1"/>
    <col min="9" max="9" width="26.7109375" style="42" customWidth="1"/>
    <col min="10" max="10" width="22.7109375" style="43" customWidth="1"/>
    <col min="11" max="11" width="41.5703125" style="44" customWidth="1"/>
    <col min="12" max="12" width="62.140625" style="41" customWidth="1"/>
    <col min="13" max="13" width="54.5703125" style="41" customWidth="1"/>
    <col min="14" max="14" width="16" style="40" customWidth="1"/>
    <col min="15" max="15" width="9.7109375" style="40" customWidth="1"/>
    <col min="16" max="16" width="15.42578125" style="42" customWidth="1"/>
    <col min="17" max="17" width="10.140625" style="40" customWidth="1"/>
    <col min="18" max="18" width="13.140625" style="42" customWidth="1"/>
    <col min="19" max="19" width="8.5703125" style="40" customWidth="1"/>
    <col min="20" max="20" width="71.42578125" style="41" customWidth="1"/>
    <col min="21" max="21" width="35.85546875" style="40" customWidth="1"/>
    <col min="22" max="22" width="24.5703125" style="45" customWidth="1"/>
    <col min="23" max="23" width="13.85546875" style="40" customWidth="1"/>
    <col min="24" max="24" width="10" style="40" customWidth="1"/>
    <col min="25" max="25" width="11.28515625" style="40" customWidth="1"/>
    <col min="26" max="26" width="9.85546875" style="40" customWidth="1"/>
    <col min="27" max="27" width="11.7109375" style="40" customWidth="1"/>
    <col min="28" max="28" width="8.5703125" style="40" customWidth="1"/>
    <col min="29" max="29" width="14.42578125" style="40" customWidth="1"/>
    <col min="30" max="30" width="16.140625" style="40" customWidth="1"/>
    <col min="31" max="31" width="16.42578125" style="40" customWidth="1"/>
    <col min="32" max="32" width="75.42578125" style="79" customWidth="1"/>
  </cols>
  <sheetData>
    <row r="1" spans="1:46" s="46" customFormat="1" ht="45.75" customHeight="1" x14ac:dyDescent="0.25">
      <c r="C1" s="80"/>
      <c r="D1" s="80"/>
      <c r="E1" s="81"/>
      <c r="F1" s="81"/>
      <c r="G1" s="81"/>
      <c r="H1" s="81"/>
      <c r="I1" s="81"/>
      <c r="J1" s="81"/>
      <c r="K1" s="81"/>
      <c r="L1" s="81"/>
      <c r="M1" s="81"/>
      <c r="N1" s="81"/>
      <c r="O1" s="81"/>
      <c r="P1" s="81"/>
      <c r="Q1" s="81"/>
      <c r="R1" s="81"/>
      <c r="S1" s="81"/>
      <c r="T1" s="81"/>
      <c r="U1" s="81"/>
      <c r="V1" s="81"/>
      <c r="W1" s="81"/>
      <c r="X1" s="81"/>
      <c r="Y1" s="81"/>
      <c r="Z1" s="84"/>
      <c r="AA1" s="84"/>
      <c r="AB1" s="84"/>
      <c r="AC1" s="84"/>
      <c r="AD1" s="84"/>
      <c r="AE1" s="84"/>
      <c r="AF1" s="83"/>
    </row>
    <row r="2" spans="1:46" ht="28.5" customHeight="1" x14ac:dyDescent="0.25">
      <c r="C2" s="399"/>
      <c r="D2" s="400"/>
      <c r="E2" s="405" t="s">
        <v>0</v>
      </c>
      <c r="F2" s="406"/>
      <c r="G2" s="406"/>
      <c r="H2" s="406"/>
      <c r="I2" s="406"/>
      <c r="J2" s="406"/>
      <c r="K2" s="406"/>
      <c r="L2" s="406"/>
      <c r="M2" s="406"/>
      <c r="N2" s="406"/>
      <c r="O2" s="406"/>
      <c r="P2" s="406"/>
      <c r="Q2" s="406"/>
      <c r="R2" s="406"/>
      <c r="S2" s="406"/>
      <c r="T2" s="406"/>
      <c r="U2" s="406"/>
      <c r="V2" s="406"/>
      <c r="W2" s="406"/>
      <c r="X2" s="406"/>
      <c r="Y2" s="407"/>
      <c r="Z2" s="462" t="s">
        <v>1</v>
      </c>
      <c r="AA2" s="463"/>
      <c r="AB2" s="463"/>
      <c r="AC2" s="463"/>
      <c r="AD2" s="463"/>
      <c r="AE2" s="463"/>
      <c r="AF2" s="464"/>
    </row>
    <row r="3" spans="1:46" ht="28.5" customHeight="1" x14ac:dyDescent="0.25">
      <c r="C3" s="401"/>
      <c r="D3" s="402"/>
      <c r="E3" s="408" t="s">
        <v>2</v>
      </c>
      <c r="F3" s="465"/>
      <c r="G3" s="465"/>
      <c r="H3" s="465"/>
      <c r="I3" s="465"/>
      <c r="J3" s="465"/>
      <c r="K3" s="465"/>
      <c r="L3" s="465"/>
      <c r="M3" s="465"/>
      <c r="N3" s="465"/>
      <c r="O3" s="465"/>
      <c r="P3" s="465"/>
      <c r="Q3" s="465"/>
      <c r="R3" s="465"/>
      <c r="S3" s="465"/>
      <c r="T3" s="465"/>
      <c r="U3" s="465"/>
      <c r="V3" s="465"/>
      <c r="W3" s="465"/>
      <c r="X3" s="465"/>
      <c r="Y3" s="410"/>
      <c r="Z3" s="462" t="s">
        <v>3</v>
      </c>
      <c r="AA3" s="463"/>
      <c r="AB3" s="463"/>
      <c r="AC3" s="463"/>
      <c r="AD3" s="463"/>
      <c r="AE3" s="463"/>
      <c r="AF3" s="464"/>
    </row>
    <row r="4" spans="1:46" ht="89.25" customHeight="1" x14ac:dyDescent="0.25">
      <c r="C4" s="403"/>
      <c r="D4" s="404"/>
      <c r="E4" s="411" t="s">
        <v>4</v>
      </c>
      <c r="F4" s="412"/>
      <c r="G4" s="412"/>
      <c r="H4" s="412"/>
      <c r="I4" s="412"/>
      <c r="J4" s="412"/>
      <c r="K4" s="412"/>
      <c r="L4" s="412"/>
      <c r="M4" s="412"/>
      <c r="N4" s="412"/>
      <c r="O4" s="412"/>
      <c r="P4" s="412"/>
      <c r="Q4" s="412"/>
      <c r="R4" s="412"/>
      <c r="S4" s="412"/>
      <c r="T4" s="412"/>
      <c r="U4" s="412"/>
      <c r="V4" s="412"/>
      <c r="W4" s="412"/>
      <c r="X4" s="412"/>
      <c r="Y4" s="413"/>
      <c r="Z4" s="466" t="s">
        <v>5</v>
      </c>
      <c r="AA4" s="467"/>
      <c r="AB4" s="467"/>
      <c r="AC4" s="467"/>
      <c r="AD4" s="467"/>
      <c r="AE4" s="467"/>
      <c r="AF4" s="468"/>
    </row>
    <row r="5" spans="1:46" ht="153.75" customHeight="1" x14ac:dyDescent="0.25">
      <c r="C5" s="414" t="s">
        <v>6</v>
      </c>
      <c r="D5" s="414" t="s">
        <v>7</v>
      </c>
      <c r="E5" s="414" t="s">
        <v>8</v>
      </c>
      <c r="F5" s="395" t="s">
        <v>9</v>
      </c>
      <c r="G5" s="393" t="s">
        <v>10</v>
      </c>
      <c r="H5" s="395" t="s">
        <v>11</v>
      </c>
      <c r="I5" s="427" t="s">
        <v>12</v>
      </c>
      <c r="J5" s="393" t="s">
        <v>13</v>
      </c>
      <c r="K5" s="395" t="s">
        <v>14</v>
      </c>
      <c r="L5" s="397" t="s">
        <v>15</v>
      </c>
      <c r="M5" s="395" t="s">
        <v>16</v>
      </c>
      <c r="N5" s="421" t="s">
        <v>17</v>
      </c>
      <c r="O5" s="422"/>
      <c r="P5" s="422"/>
      <c r="Q5" s="422"/>
      <c r="R5" s="423"/>
      <c r="S5" s="393" t="s">
        <v>18</v>
      </c>
      <c r="T5" s="395" t="s">
        <v>19</v>
      </c>
      <c r="U5" s="395" t="s">
        <v>20</v>
      </c>
      <c r="V5" s="393" t="s">
        <v>21</v>
      </c>
      <c r="W5" s="393" t="s">
        <v>22</v>
      </c>
      <c r="X5" s="393" t="s">
        <v>23</v>
      </c>
      <c r="Y5" s="421" t="s">
        <v>24</v>
      </c>
      <c r="Z5" s="422"/>
      <c r="AA5" s="422"/>
      <c r="AB5" s="422"/>
      <c r="AC5" s="422"/>
      <c r="AD5" s="423"/>
      <c r="AE5" s="421" t="s">
        <v>25</v>
      </c>
      <c r="AF5" s="423"/>
      <c r="AT5" t="s">
        <v>26</v>
      </c>
    </row>
    <row r="6" spans="1:46" s="54" customFormat="1" ht="264.75" customHeight="1" x14ac:dyDescent="0.25">
      <c r="C6" s="395"/>
      <c r="D6" s="395"/>
      <c r="E6" s="395"/>
      <c r="F6" s="396"/>
      <c r="G6" s="394"/>
      <c r="H6" s="396"/>
      <c r="I6" s="428"/>
      <c r="J6" s="394"/>
      <c r="K6" s="396"/>
      <c r="L6" s="398"/>
      <c r="M6" s="396"/>
      <c r="N6" s="11" t="s">
        <v>27</v>
      </c>
      <c r="O6" s="12" t="s">
        <v>28</v>
      </c>
      <c r="P6" s="13" t="s">
        <v>29</v>
      </c>
      <c r="Q6" s="12" t="s">
        <v>28</v>
      </c>
      <c r="R6" s="13" t="s">
        <v>30</v>
      </c>
      <c r="S6" s="394"/>
      <c r="T6" s="396"/>
      <c r="U6" s="396"/>
      <c r="V6" s="394"/>
      <c r="W6" s="394"/>
      <c r="X6" s="394"/>
      <c r="Y6" s="11" t="s">
        <v>31</v>
      </c>
      <c r="Z6" s="11" t="s">
        <v>32</v>
      </c>
      <c r="AA6" s="13" t="s">
        <v>33</v>
      </c>
      <c r="AB6" s="11" t="s">
        <v>34</v>
      </c>
      <c r="AC6" s="13" t="s">
        <v>35</v>
      </c>
      <c r="AD6" s="11" t="s">
        <v>36</v>
      </c>
      <c r="AE6" s="14" t="s">
        <v>37</v>
      </c>
      <c r="AF6" s="12" t="s">
        <v>38</v>
      </c>
    </row>
    <row r="7" spans="1:46" s="135" customFormat="1" ht="258.75" customHeight="1" x14ac:dyDescent="0.35">
      <c r="A7" s="132" t="s">
        <v>77</v>
      </c>
      <c r="B7" s="132"/>
      <c r="C7" s="458" t="s">
        <v>39</v>
      </c>
      <c r="D7" s="459" t="s">
        <v>221</v>
      </c>
      <c r="E7" s="459" t="s">
        <v>222</v>
      </c>
      <c r="F7" s="459" t="s">
        <v>223</v>
      </c>
      <c r="G7" s="28">
        <v>1</v>
      </c>
      <c r="H7" s="17" t="s">
        <v>224</v>
      </c>
      <c r="I7" s="17" t="s">
        <v>44</v>
      </c>
      <c r="J7" s="16" t="s">
        <v>45</v>
      </c>
      <c r="K7" s="17" t="s">
        <v>225</v>
      </c>
      <c r="L7" s="17" t="s">
        <v>226</v>
      </c>
      <c r="M7" s="17" t="s">
        <v>227</v>
      </c>
      <c r="N7" s="17" t="s">
        <v>86</v>
      </c>
      <c r="O7" s="117">
        <v>0.6</v>
      </c>
      <c r="P7" s="26" t="s">
        <v>101</v>
      </c>
      <c r="Q7" s="19">
        <v>0.8</v>
      </c>
      <c r="R7" s="26" t="s">
        <v>102</v>
      </c>
      <c r="S7" s="118" t="s">
        <v>228</v>
      </c>
      <c r="T7" s="133" t="s">
        <v>229</v>
      </c>
      <c r="U7" s="16" t="s">
        <v>230</v>
      </c>
      <c r="V7" s="20" t="s">
        <v>231</v>
      </c>
      <c r="W7" s="20" t="s">
        <v>54</v>
      </c>
      <c r="X7" s="134" t="s">
        <v>232</v>
      </c>
      <c r="Y7" s="122" t="s">
        <v>233</v>
      </c>
      <c r="Z7" s="19">
        <v>0.22</v>
      </c>
      <c r="AA7" s="20" t="s">
        <v>234</v>
      </c>
      <c r="AB7" s="117">
        <v>0.4</v>
      </c>
      <c r="AC7" s="20" t="s">
        <v>196</v>
      </c>
      <c r="AD7" s="20" t="s">
        <v>110</v>
      </c>
      <c r="AE7" s="16" t="s">
        <v>57</v>
      </c>
      <c r="AF7" s="17" t="s">
        <v>235</v>
      </c>
    </row>
    <row r="8" spans="1:46" s="1" customFormat="1" ht="244.5" customHeight="1" x14ac:dyDescent="0.3">
      <c r="A8" s="15"/>
      <c r="B8" s="15"/>
      <c r="C8" s="458"/>
      <c r="D8" s="460"/>
      <c r="E8" s="460"/>
      <c r="F8" s="460"/>
      <c r="G8" s="28">
        <v>2</v>
      </c>
      <c r="H8" s="17" t="s">
        <v>236</v>
      </c>
      <c r="I8" s="17" t="s">
        <v>237</v>
      </c>
      <c r="J8" s="16" t="s">
        <v>238</v>
      </c>
      <c r="K8" s="17" t="s">
        <v>239</v>
      </c>
      <c r="L8" s="17" t="s">
        <v>240</v>
      </c>
      <c r="M8" s="17" t="s">
        <v>241</v>
      </c>
      <c r="N8" s="17" t="s">
        <v>86</v>
      </c>
      <c r="O8" s="117">
        <v>0.6</v>
      </c>
      <c r="P8" s="26" t="s">
        <v>101</v>
      </c>
      <c r="Q8" s="19">
        <v>0.4</v>
      </c>
      <c r="R8" s="26" t="s">
        <v>63</v>
      </c>
      <c r="S8" s="118" t="s">
        <v>242</v>
      </c>
      <c r="T8" s="133" t="s">
        <v>243</v>
      </c>
      <c r="U8" s="17" t="s">
        <v>244</v>
      </c>
      <c r="V8" s="20" t="s">
        <v>231</v>
      </c>
      <c r="W8" s="20" t="s">
        <v>54</v>
      </c>
      <c r="X8" s="134" t="s">
        <v>245</v>
      </c>
      <c r="Y8" s="122" t="s">
        <v>246</v>
      </c>
      <c r="Z8" s="19">
        <v>7.0000000000000007E-2</v>
      </c>
      <c r="AA8" s="20" t="s">
        <v>247</v>
      </c>
      <c r="AB8" s="117">
        <v>0.36</v>
      </c>
      <c r="AC8" s="20" t="s">
        <v>196</v>
      </c>
      <c r="AD8" s="20" t="s">
        <v>177</v>
      </c>
      <c r="AE8" s="18" t="s">
        <v>57</v>
      </c>
      <c r="AF8" s="17" t="s">
        <v>248</v>
      </c>
      <c r="AH8" s="125"/>
      <c r="AI8" s="125"/>
      <c r="AJ8" s="125"/>
    </row>
    <row r="9" spans="1:46" s="1" customFormat="1" ht="250.5" customHeight="1" x14ac:dyDescent="0.3">
      <c r="A9" s="15"/>
      <c r="B9" s="15"/>
      <c r="C9" s="458"/>
      <c r="D9" s="460"/>
      <c r="E9" s="460"/>
      <c r="F9" s="460"/>
      <c r="G9" s="28">
        <v>3</v>
      </c>
      <c r="H9" s="17" t="s">
        <v>249</v>
      </c>
      <c r="I9" s="17" t="s">
        <v>44</v>
      </c>
      <c r="J9" s="16" t="s">
        <v>250</v>
      </c>
      <c r="K9" s="17" t="s">
        <v>251</v>
      </c>
      <c r="L9" s="17" t="s">
        <v>252</v>
      </c>
      <c r="M9" s="17" t="s">
        <v>253</v>
      </c>
      <c r="N9" s="17" t="s">
        <v>86</v>
      </c>
      <c r="O9" s="117">
        <v>0.6</v>
      </c>
      <c r="P9" s="26" t="s">
        <v>101</v>
      </c>
      <c r="Q9" s="19">
        <v>0.8</v>
      </c>
      <c r="R9" s="26" t="s">
        <v>102</v>
      </c>
      <c r="S9" s="118" t="s">
        <v>254</v>
      </c>
      <c r="T9" s="133" t="s">
        <v>255</v>
      </c>
      <c r="U9" s="17" t="s">
        <v>230</v>
      </c>
      <c r="V9" s="20" t="s">
        <v>256</v>
      </c>
      <c r="W9" s="20" t="s">
        <v>257</v>
      </c>
      <c r="X9" s="134" t="s">
        <v>258</v>
      </c>
      <c r="Y9" s="122" t="s">
        <v>259</v>
      </c>
      <c r="Z9" s="19">
        <v>0.1</v>
      </c>
      <c r="AA9" s="20" t="str">
        <f>+AA8</f>
        <v>Muy baja</v>
      </c>
      <c r="AB9" s="117">
        <v>0.24</v>
      </c>
      <c r="AC9" s="20" t="s">
        <v>196</v>
      </c>
      <c r="AD9" s="20" t="s">
        <v>177</v>
      </c>
      <c r="AE9" s="18" t="s">
        <v>57</v>
      </c>
      <c r="AF9" s="17" t="s">
        <v>260</v>
      </c>
      <c r="AH9" s="125"/>
      <c r="AI9" s="125"/>
      <c r="AJ9" s="125"/>
    </row>
    <row r="10" spans="1:46" s="1" customFormat="1" ht="335.25" customHeight="1" x14ac:dyDescent="0.3">
      <c r="A10" s="15"/>
      <c r="B10" s="15"/>
      <c r="C10" s="458"/>
      <c r="D10" s="460"/>
      <c r="E10" s="460"/>
      <c r="F10" s="460"/>
      <c r="G10" s="28">
        <v>4</v>
      </c>
      <c r="H10" s="17" t="s">
        <v>261</v>
      </c>
      <c r="I10" s="17" t="s">
        <v>44</v>
      </c>
      <c r="J10" s="16" t="s">
        <v>262</v>
      </c>
      <c r="K10" s="17" t="s">
        <v>263</v>
      </c>
      <c r="L10" s="17" t="s">
        <v>264</v>
      </c>
      <c r="M10" s="17" t="s">
        <v>265</v>
      </c>
      <c r="N10" s="17" t="s">
        <v>86</v>
      </c>
      <c r="O10" s="117">
        <v>0.6</v>
      </c>
      <c r="P10" s="26" t="s">
        <v>101</v>
      </c>
      <c r="Q10" s="19">
        <v>0.8</v>
      </c>
      <c r="R10" s="26" t="s">
        <v>102</v>
      </c>
      <c r="S10" s="118" t="s">
        <v>266</v>
      </c>
      <c r="T10" s="136" t="s">
        <v>267</v>
      </c>
      <c r="U10" s="16" t="s">
        <v>268</v>
      </c>
      <c r="V10" s="20" t="s">
        <v>269</v>
      </c>
      <c r="W10" s="20" t="s">
        <v>54</v>
      </c>
      <c r="X10" s="134" t="s">
        <v>270</v>
      </c>
      <c r="Y10" s="122" t="s">
        <v>271</v>
      </c>
      <c r="Z10" s="19">
        <v>0.1</v>
      </c>
      <c r="AA10" s="20" t="str">
        <f>+AA9</f>
        <v>Muy baja</v>
      </c>
      <c r="AB10" s="117">
        <v>0.24</v>
      </c>
      <c r="AC10" s="20" t="s">
        <v>196</v>
      </c>
      <c r="AD10" s="20" t="s">
        <v>177</v>
      </c>
      <c r="AE10" s="18" t="s">
        <v>57</v>
      </c>
      <c r="AF10" s="17" t="s">
        <v>272</v>
      </c>
    </row>
    <row r="11" spans="1:46" s="1" customFormat="1" ht="327.75" customHeight="1" x14ac:dyDescent="0.3">
      <c r="A11" s="15"/>
      <c r="B11" s="15"/>
      <c r="C11" s="458"/>
      <c r="D11" s="460"/>
      <c r="E11" s="460"/>
      <c r="F11" s="460"/>
      <c r="G11" s="28">
        <v>5</v>
      </c>
      <c r="H11" s="137" t="s">
        <v>273</v>
      </c>
      <c r="I11" s="17" t="s">
        <v>44</v>
      </c>
      <c r="J11" s="16" t="s">
        <v>274</v>
      </c>
      <c r="K11" s="17" t="s">
        <v>275</v>
      </c>
      <c r="L11" s="17" t="s">
        <v>276</v>
      </c>
      <c r="M11" s="137" t="s">
        <v>277</v>
      </c>
      <c r="N11" s="17" t="s">
        <v>86</v>
      </c>
      <c r="O11" s="117">
        <v>0.6</v>
      </c>
      <c r="P11" s="26" t="s">
        <v>101</v>
      </c>
      <c r="Q11" s="19">
        <v>0.8</v>
      </c>
      <c r="R11" s="26" t="s">
        <v>102</v>
      </c>
      <c r="S11" s="118" t="s">
        <v>266</v>
      </c>
      <c r="T11" s="137" t="s">
        <v>278</v>
      </c>
      <c r="U11" s="16" t="s">
        <v>279</v>
      </c>
      <c r="V11" s="20" t="s">
        <v>280</v>
      </c>
      <c r="W11" s="20" t="s">
        <v>54</v>
      </c>
      <c r="X11" s="134" t="s">
        <v>281</v>
      </c>
      <c r="Y11" s="122" t="s">
        <v>282</v>
      </c>
      <c r="Z11" s="19">
        <v>0.18</v>
      </c>
      <c r="AA11" s="20" t="str">
        <f>+AA10</f>
        <v>Muy baja</v>
      </c>
      <c r="AB11" s="117">
        <v>0.38</v>
      </c>
      <c r="AC11" s="20" t="str">
        <f>+AC10</f>
        <v>Menor</v>
      </c>
      <c r="AD11" s="20" t="str">
        <f>+AD10</f>
        <v>Bajo</v>
      </c>
      <c r="AE11" s="18" t="s">
        <v>57</v>
      </c>
      <c r="AF11" s="17" t="s">
        <v>283</v>
      </c>
      <c r="AH11" s="1">
        <f>0.25-0.25*0.3</f>
        <v>0.17499999999999999</v>
      </c>
    </row>
    <row r="12" spans="1:46" s="1" customFormat="1" ht="250.5" customHeight="1" x14ac:dyDescent="0.3">
      <c r="A12" s="15"/>
      <c r="B12" s="15"/>
      <c r="C12" s="458"/>
      <c r="D12" s="460"/>
      <c r="E12" s="460"/>
      <c r="F12" s="460"/>
      <c r="G12" s="28">
        <v>6</v>
      </c>
      <c r="H12" s="17" t="s">
        <v>284</v>
      </c>
      <c r="I12" s="17" t="s">
        <v>285</v>
      </c>
      <c r="J12" s="16" t="s">
        <v>45</v>
      </c>
      <c r="K12" s="17" t="s">
        <v>286</v>
      </c>
      <c r="L12" s="17" t="s">
        <v>287</v>
      </c>
      <c r="M12" s="17" t="s">
        <v>288</v>
      </c>
      <c r="N12" s="17" t="s">
        <v>86</v>
      </c>
      <c r="O12" s="117">
        <v>0.6</v>
      </c>
      <c r="P12" s="26" t="s">
        <v>101</v>
      </c>
      <c r="Q12" s="19">
        <v>0.8</v>
      </c>
      <c r="R12" s="26" t="s">
        <v>102</v>
      </c>
      <c r="S12" s="118" t="s">
        <v>289</v>
      </c>
      <c r="T12" s="138" t="s">
        <v>290</v>
      </c>
      <c r="U12" s="16" t="s">
        <v>291</v>
      </c>
      <c r="V12" s="20" t="s">
        <v>280</v>
      </c>
      <c r="W12" s="20" t="s">
        <v>292</v>
      </c>
      <c r="X12" s="134" t="s">
        <v>293</v>
      </c>
      <c r="Y12" s="122" t="s">
        <v>294</v>
      </c>
      <c r="Z12" s="19">
        <v>0.11</v>
      </c>
      <c r="AA12" s="20" t="str">
        <f>+AA11</f>
        <v>Muy baja</v>
      </c>
      <c r="AB12" s="117">
        <v>0.4</v>
      </c>
      <c r="AC12" s="20" t="s">
        <v>196</v>
      </c>
      <c r="AD12" s="20" t="s">
        <v>177</v>
      </c>
      <c r="AE12" s="18" t="s">
        <v>57</v>
      </c>
      <c r="AF12" s="17" t="s">
        <v>295</v>
      </c>
    </row>
    <row r="13" spans="1:46" ht="260.25" customHeight="1" x14ac:dyDescent="0.25">
      <c r="A13" s="55"/>
      <c r="B13" s="55"/>
      <c r="C13" s="458"/>
      <c r="D13" s="461"/>
      <c r="E13" s="461"/>
      <c r="F13" s="461"/>
      <c r="G13" s="28">
        <v>7</v>
      </c>
      <c r="H13" s="56" t="s">
        <v>296</v>
      </c>
      <c r="I13" s="56" t="s">
        <v>44</v>
      </c>
      <c r="J13" s="59" t="s">
        <v>45</v>
      </c>
      <c r="K13" s="56" t="s">
        <v>297</v>
      </c>
      <c r="L13" s="56" t="s">
        <v>298</v>
      </c>
      <c r="M13" s="56" t="s">
        <v>299</v>
      </c>
      <c r="N13" s="17" t="s">
        <v>86</v>
      </c>
      <c r="O13" s="117">
        <v>0.6</v>
      </c>
      <c r="P13" s="26" t="s">
        <v>101</v>
      </c>
      <c r="Q13" s="19">
        <v>0.8</v>
      </c>
      <c r="R13" s="26" t="s">
        <v>102</v>
      </c>
      <c r="S13" s="118" t="s">
        <v>300</v>
      </c>
      <c r="T13" s="136" t="s">
        <v>301</v>
      </c>
      <c r="U13" s="16" t="s">
        <v>302</v>
      </c>
      <c r="V13" s="20" t="s">
        <v>280</v>
      </c>
      <c r="W13" s="20" t="s">
        <v>303</v>
      </c>
      <c r="X13" s="134" t="s">
        <v>304</v>
      </c>
      <c r="Y13" s="122" t="s">
        <v>305</v>
      </c>
      <c r="Z13" s="19">
        <v>0.02</v>
      </c>
      <c r="AA13" s="20" t="s">
        <v>247</v>
      </c>
      <c r="AB13" s="117">
        <f>0.8*0.45</f>
        <v>0.36000000000000004</v>
      </c>
      <c r="AC13" s="20" t="s">
        <v>196</v>
      </c>
      <c r="AD13" s="20" t="s">
        <v>177</v>
      </c>
      <c r="AE13" s="18" t="s">
        <v>57</v>
      </c>
      <c r="AF13" s="17" t="s">
        <v>306</v>
      </c>
    </row>
    <row r="14" spans="1:46" ht="24" customHeight="1" x14ac:dyDescent="0.25">
      <c r="A14" s="70"/>
      <c r="B14" s="70"/>
      <c r="C14" s="71"/>
      <c r="D14" s="139"/>
      <c r="E14" s="72"/>
      <c r="F14" s="3"/>
      <c r="G14" s="2"/>
      <c r="H14" s="3"/>
      <c r="I14" s="73"/>
      <c r="J14" s="5"/>
      <c r="K14" s="6"/>
      <c r="L14" s="3"/>
      <c r="M14" s="3"/>
      <c r="N14" s="2"/>
      <c r="O14" s="2"/>
      <c r="P14" s="4"/>
      <c r="Q14" s="2"/>
      <c r="R14" s="4"/>
      <c r="S14" s="2"/>
      <c r="T14" s="3"/>
      <c r="U14" s="2"/>
      <c r="V14" s="7"/>
      <c r="W14" s="2"/>
      <c r="X14" s="2"/>
      <c r="Y14" s="37"/>
      <c r="Z14" s="2"/>
      <c r="AA14" s="2"/>
      <c r="AB14" s="2"/>
      <c r="AC14" s="2"/>
      <c r="AD14" s="2"/>
      <c r="AE14" s="2"/>
      <c r="AF14" s="3"/>
    </row>
    <row r="15" spans="1:46" ht="20.25" x14ac:dyDescent="0.25">
      <c r="C15" s="385" t="s">
        <v>69</v>
      </c>
      <c r="D15" s="385"/>
      <c r="E15" s="3"/>
      <c r="F15" s="3"/>
      <c r="G15" s="2"/>
      <c r="H15" s="3"/>
      <c r="I15" s="4"/>
      <c r="J15" s="5"/>
      <c r="K15" s="6"/>
      <c r="L15" s="3"/>
      <c r="M15" s="3"/>
      <c r="N15" s="2"/>
      <c r="O15" s="2"/>
      <c r="P15" s="4"/>
      <c r="Q15" s="2"/>
      <c r="R15" s="4"/>
      <c r="S15" s="2"/>
      <c r="T15" s="3"/>
      <c r="U15" s="2"/>
      <c r="V15" s="7"/>
      <c r="W15" s="2"/>
      <c r="X15" s="2"/>
      <c r="Y15" s="37"/>
      <c r="Z15" s="2"/>
      <c r="AA15" s="2"/>
      <c r="AB15" s="2"/>
      <c r="AC15" s="2"/>
      <c r="AD15" s="2"/>
      <c r="AE15" s="2"/>
      <c r="AF15" s="3"/>
    </row>
    <row r="16" spans="1:46" ht="20.25" x14ac:dyDescent="0.25">
      <c r="C16" s="386" t="s">
        <v>70</v>
      </c>
      <c r="D16" s="386"/>
      <c r="E16" s="3"/>
      <c r="F16" s="3"/>
      <c r="G16" s="2"/>
      <c r="H16" s="3"/>
      <c r="I16" s="4"/>
      <c r="J16" s="5"/>
      <c r="K16" s="6"/>
      <c r="L16" s="3"/>
      <c r="M16" s="3"/>
      <c r="N16" s="2"/>
      <c r="O16" s="2"/>
      <c r="P16" s="4"/>
      <c r="Q16" s="2"/>
      <c r="R16" s="4"/>
      <c r="S16" s="2"/>
      <c r="T16" s="3"/>
      <c r="U16" s="2"/>
      <c r="V16" s="7"/>
      <c r="W16" s="2"/>
      <c r="X16" s="2"/>
      <c r="Y16" s="37"/>
      <c r="Z16" s="2"/>
      <c r="AA16" s="2"/>
      <c r="AB16" s="2"/>
      <c r="AC16" s="2"/>
      <c r="AD16" s="2"/>
      <c r="AE16" s="2"/>
      <c r="AF16" s="3"/>
    </row>
    <row r="17" spans="3:32" ht="20.25" x14ac:dyDescent="0.25">
      <c r="C17" s="36" t="s">
        <v>71</v>
      </c>
      <c r="D17" s="385" t="s">
        <v>72</v>
      </c>
      <c r="E17" s="385"/>
      <c r="F17" s="385"/>
      <c r="G17" s="2"/>
      <c r="H17" s="3"/>
      <c r="I17" s="4"/>
      <c r="J17" s="5"/>
      <c r="K17" s="6"/>
      <c r="L17" s="3"/>
      <c r="M17" s="3"/>
      <c r="N17" s="2"/>
      <c r="O17" s="2"/>
      <c r="P17" s="4"/>
      <c r="Q17" s="2"/>
      <c r="R17" s="4"/>
      <c r="S17" s="2"/>
      <c r="T17" s="3"/>
      <c r="U17" s="2"/>
      <c r="V17" s="7"/>
      <c r="W17" s="2"/>
      <c r="X17" s="2"/>
      <c r="Y17" s="37"/>
      <c r="Z17" s="2"/>
      <c r="AA17" s="2"/>
      <c r="AB17" s="2"/>
      <c r="AC17" s="2"/>
      <c r="AD17" s="2"/>
      <c r="AE17" s="2"/>
      <c r="AF17" s="3"/>
    </row>
    <row r="18" spans="3:32" ht="20.25" x14ac:dyDescent="0.25">
      <c r="C18" s="36" t="s">
        <v>73</v>
      </c>
      <c r="D18" s="385" t="s">
        <v>74</v>
      </c>
      <c r="E18" s="385"/>
      <c r="F18" s="385"/>
      <c r="G18" s="2"/>
      <c r="H18" s="3"/>
      <c r="I18" s="4"/>
      <c r="J18" s="5"/>
      <c r="K18" s="6"/>
      <c r="L18" s="3"/>
      <c r="M18" s="3"/>
      <c r="N18" s="2"/>
      <c r="O18" s="2"/>
      <c r="P18" s="4"/>
      <c r="Q18" s="2"/>
      <c r="R18" s="4"/>
      <c r="S18" s="2"/>
      <c r="T18" s="3"/>
      <c r="U18" s="2"/>
      <c r="V18" s="7"/>
      <c r="W18" s="2"/>
      <c r="X18" s="2"/>
      <c r="Y18" s="2"/>
      <c r="Z18" s="2"/>
      <c r="AA18" s="2"/>
      <c r="AB18" s="2"/>
      <c r="AC18" s="2"/>
      <c r="AD18" s="2"/>
      <c r="AE18" s="2"/>
      <c r="AF18" s="3"/>
    </row>
    <row r="19" spans="3:32" ht="21" x14ac:dyDescent="0.25">
      <c r="C19" s="74"/>
      <c r="D19" s="74"/>
      <c r="E19" s="3"/>
      <c r="F19" s="3"/>
      <c r="G19" s="2"/>
      <c r="H19" s="3"/>
      <c r="I19" s="4"/>
      <c r="J19" s="5"/>
      <c r="K19" s="6"/>
      <c r="L19" s="3"/>
      <c r="M19" s="3"/>
      <c r="N19" s="2"/>
      <c r="O19" s="2"/>
      <c r="P19" s="4"/>
      <c r="Q19" s="2"/>
      <c r="R19" s="4"/>
      <c r="S19" s="2"/>
      <c r="T19" s="3"/>
      <c r="U19" s="2"/>
      <c r="V19" s="7"/>
      <c r="W19" s="2"/>
      <c r="X19" s="2"/>
      <c r="Y19" s="2"/>
      <c r="Z19" s="2"/>
      <c r="AA19" s="2"/>
      <c r="AB19" s="2"/>
      <c r="AC19" s="2"/>
      <c r="AD19" s="2"/>
      <c r="AE19" s="2"/>
      <c r="AF19" s="3"/>
    </row>
    <row r="20" spans="3:32" ht="21" x14ac:dyDescent="0.25">
      <c r="C20" s="74"/>
      <c r="D20" s="74"/>
      <c r="E20" s="3"/>
      <c r="F20" s="3"/>
      <c r="G20" s="2"/>
      <c r="H20" s="38"/>
      <c r="I20" s="4"/>
      <c r="J20" s="5"/>
      <c r="K20" s="6"/>
      <c r="L20" s="3"/>
      <c r="M20" s="3"/>
      <c r="N20" s="2"/>
      <c r="O20" s="2"/>
      <c r="P20" s="4"/>
      <c r="Q20" s="2"/>
      <c r="R20" s="4"/>
      <c r="S20" s="2"/>
      <c r="T20" s="3"/>
      <c r="U20" s="2"/>
      <c r="V20" s="7"/>
      <c r="W20" s="2"/>
      <c r="X20" s="2"/>
      <c r="Y20" s="2"/>
      <c r="Z20" s="2"/>
      <c r="AA20" s="2"/>
      <c r="AB20" s="2"/>
      <c r="AC20" s="2"/>
      <c r="AD20" s="2"/>
      <c r="AE20" s="2"/>
      <c r="AF20" s="3"/>
    </row>
    <row r="21" spans="3:32" ht="21" x14ac:dyDescent="0.25">
      <c r="C21" s="74"/>
      <c r="D21" s="74"/>
      <c r="E21" s="3"/>
      <c r="F21" s="3"/>
      <c r="G21" s="2"/>
      <c r="H21" s="38"/>
      <c r="I21" s="4"/>
      <c r="J21" s="5"/>
      <c r="K21" s="6"/>
      <c r="L21" s="3"/>
      <c r="M21" s="3"/>
      <c r="N21" s="2"/>
      <c r="O21" s="2"/>
      <c r="P21" s="4"/>
      <c r="Q21" s="2"/>
      <c r="R21" s="4"/>
      <c r="S21" s="2"/>
      <c r="T21" s="3"/>
      <c r="U21" s="2"/>
      <c r="V21" s="7"/>
      <c r="W21" s="2"/>
      <c r="X21" s="2"/>
      <c r="Y21" s="2"/>
      <c r="Z21" s="2"/>
      <c r="AA21" s="2"/>
      <c r="AB21" s="2"/>
      <c r="AC21" s="2"/>
      <c r="AD21" s="2"/>
      <c r="AE21" s="2"/>
      <c r="AF21" s="3"/>
    </row>
    <row r="22" spans="3:32" ht="21" x14ac:dyDescent="0.25">
      <c r="C22" s="74"/>
      <c r="D22" s="74"/>
      <c r="E22" s="3"/>
      <c r="F22" s="3"/>
      <c r="G22" s="2"/>
      <c r="H22" s="3"/>
      <c r="I22" s="4"/>
      <c r="J22" s="5"/>
      <c r="K22" s="6"/>
      <c r="L22" s="3"/>
      <c r="M22" s="3"/>
      <c r="N22" s="2"/>
      <c r="O22" s="2"/>
      <c r="P22" s="4"/>
      <c r="Q22" s="2"/>
      <c r="R22" s="4"/>
      <c r="S22" s="2"/>
      <c r="T22" s="3"/>
      <c r="U22" s="2"/>
      <c r="V22" s="7"/>
      <c r="W22" s="2"/>
      <c r="X22" s="2"/>
      <c r="Y22" s="2"/>
      <c r="Z22" s="2"/>
      <c r="AA22" s="2"/>
      <c r="AB22" s="2"/>
      <c r="AC22" s="2"/>
      <c r="AD22" s="2"/>
      <c r="AE22" s="2"/>
      <c r="AF22" s="3"/>
    </row>
    <row r="23" spans="3:32" ht="21" x14ac:dyDescent="0.25">
      <c r="C23" s="74"/>
      <c r="D23" s="36"/>
      <c r="E23" s="72"/>
      <c r="F23" s="72"/>
      <c r="G23" s="74"/>
      <c r="H23" s="72"/>
      <c r="I23" s="75"/>
      <c r="J23" s="76"/>
      <c r="K23" s="77"/>
      <c r="L23" s="72"/>
      <c r="M23" s="72"/>
      <c r="N23" s="74"/>
      <c r="O23" s="74"/>
      <c r="P23" s="75"/>
      <c r="Q23" s="74"/>
      <c r="R23" s="75"/>
      <c r="S23" s="74"/>
      <c r="T23" s="72"/>
      <c r="U23" s="74"/>
      <c r="V23" s="78"/>
      <c r="W23" s="74"/>
      <c r="X23" s="74"/>
      <c r="Y23" s="74"/>
      <c r="Z23" s="74"/>
      <c r="AA23" s="74"/>
      <c r="AB23" s="74"/>
      <c r="AC23" s="74"/>
      <c r="AD23" s="74"/>
      <c r="AE23" s="74"/>
      <c r="AF23" s="72"/>
    </row>
    <row r="24" spans="3:32" x14ac:dyDescent="0.25">
      <c r="AF24" s="41"/>
    </row>
    <row r="25" spans="3:32" x14ac:dyDescent="0.25">
      <c r="AF25" s="41"/>
    </row>
    <row r="26" spans="3:32" x14ac:dyDescent="0.25">
      <c r="AF26" s="41"/>
    </row>
    <row r="27" spans="3:32" x14ac:dyDescent="0.25">
      <c r="AF27" s="41"/>
    </row>
    <row r="28" spans="3:32" x14ac:dyDescent="0.25">
      <c r="AF28" s="41"/>
    </row>
    <row r="29" spans="3:32" x14ac:dyDescent="0.25">
      <c r="AF29" s="41"/>
    </row>
    <row r="30" spans="3:32" x14ac:dyDescent="0.25">
      <c r="AF30" s="41"/>
    </row>
    <row r="31" spans="3:32" x14ac:dyDescent="0.25">
      <c r="AF31" s="41"/>
    </row>
    <row r="32" spans="3:32" x14ac:dyDescent="0.25">
      <c r="AF32" s="41"/>
    </row>
    <row r="33" spans="32:32" x14ac:dyDescent="0.25">
      <c r="AF33" s="41"/>
    </row>
    <row r="34" spans="32:32" x14ac:dyDescent="0.25">
      <c r="AF34" s="41"/>
    </row>
    <row r="35" spans="32:32" x14ac:dyDescent="0.25">
      <c r="AF35" s="41"/>
    </row>
    <row r="36" spans="32:32" x14ac:dyDescent="0.25">
      <c r="AF36" s="41"/>
    </row>
    <row r="37" spans="32:32" x14ac:dyDescent="0.25">
      <c r="AF37" s="41"/>
    </row>
    <row r="38" spans="32:32" x14ac:dyDescent="0.25">
      <c r="AF38" s="41"/>
    </row>
    <row r="39" spans="32:32" x14ac:dyDescent="0.25">
      <c r="AF39" s="41"/>
    </row>
    <row r="40" spans="32:32" x14ac:dyDescent="0.25">
      <c r="AF40" s="41"/>
    </row>
    <row r="41" spans="32:32" x14ac:dyDescent="0.25">
      <c r="AF41" s="41"/>
    </row>
    <row r="42" spans="32:32" x14ac:dyDescent="0.25">
      <c r="AF42" s="41"/>
    </row>
    <row r="43" spans="32:32" x14ac:dyDescent="0.25">
      <c r="AF43" s="41"/>
    </row>
    <row r="44" spans="32:32" x14ac:dyDescent="0.25">
      <c r="AF44" s="41"/>
    </row>
    <row r="45" spans="32:32" x14ac:dyDescent="0.25">
      <c r="AF45" s="41"/>
    </row>
    <row r="46" spans="32:32" x14ac:dyDescent="0.25">
      <c r="AF46" s="41"/>
    </row>
    <row r="47" spans="32:32" x14ac:dyDescent="0.25">
      <c r="AF47" s="41"/>
    </row>
    <row r="48" spans="32:32" x14ac:dyDescent="0.25">
      <c r="AF48" s="41"/>
    </row>
    <row r="49" spans="32:32" x14ac:dyDescent="0.25">
      <c r="AF49" s="41"/>
    </row>
    <row r="50" spans="32:32" x14ac:dyDescent="0.25">
      <c r="AF50" s="41"/>
    </row>
    <row r="51" spans="32:32" x14ac:dyDescent="0.25">
      <c r="AF51" s="41"/>
    </row>
    <row r="52" spans="32:32" x14ac:dyDescent="0.25">
      <c r="AF52" s="41"/>
    </row>
    <row r="53" spans="32:32" x14ac:dyDescent="0.25">
      <c r="AF53" s="41"/>
    </row>
    <row r="54" spans="32:32" x14ac:dyDescent="0.25">
      <c r="AF54" s="41"/>
    </row>
    <row r="55" spans="32:32" x14ac:dyDescent="0.25">
      <c r="AF55" s="41"/>
    </row>
    <row r="56" spans="32:32" x14ac:dyDescent="0.25">
      <c r="AF56" s="41"/>
    </row>
    <row r="57" spans="32:32" x14ac:dyDescent="0.25">
      <c r="AF57" s="41"/>
    </row>
    <row r="58" spans="32:32" x14ac:dyDescent="0.25">
      <c r="AF58" s="41"/>
    </row>
    <row r="59" spans="32:32" x14ac:dyDescent="0.25">
      <c r="AF59" s="41"/>
    </row>
    <row r="60" spans="32:32" x14ac:dyDescent="0.25">
      <c r="AF60" s="41"/>
    </row>
    <row r="61" spans="32:32" x14ac:dyDescent="0.25">
      <c r="AF61" s="41"/>
    </row>
    <row r="62" spans="32:32" x14ac:dyDescent="0.25">
      <c r="AF62" s="41"/>
    </row>
    <row r="63" spans="32:32" x14ac:dyDescent="0.25">
      <c r="AF63" s="41"/>
    </row>
    <row r="64" spans="32:32" x14ac:dyDescent="0.25">
      <c r="AF64" s="41"/>
    </row>
    <row r="65" spans="32:32" x14ac:dyDescent="0.25">
      <c r="AF65" s="41"/>
    </row>
    <row r="66" spans="32:32" x14ac:dyDescent="0.25">
      <c r="AF66" s="41"/>
    </row>
    <row r="67" spans="32:32" x14ac:dyDescent="0.25">
      <c r="AF67" s="41"/>
    </row>
    <row r="68" spans="32:32" x14ac:dyDescent="0.25">
      <c r="AF68" s="41"/>
    </row>
    <row r="69" spans="32:32" x14ac:dyDescent="0.25">
      <c r="AF69" s="41"/>
    </row>
    <row r="70" spans="32:32" x14ac:dyDescent="0.25">
      <c r="AF70" s="41"/>
    </row>
    <row r="71" spans="32:32" x14ac:dyDescent="0.25">
      <c r="AF71" s="41"/>
    </row>
    <row r="72" spans="32:32" x14ac:dyDescent="0.25">
      <c r="AF72" s="41"/>
    </row>
    <row r="73" spans="32:32" x14ac:dyDescent="0.25">
      <c r="AF73" s="41"/>
    </row>
    <row r="74" spans="32:32" x14ac:dyDescent="0.25">
      <c r="AF74" s="41"/>
    </row>
    <row r="75" spans="32:32" x14ac:dyDescent="0.25">
      <c r="AF75" s="41"/>
    </row>
    <row r="76" spans="32:32" x14ac:dyDescent="0.25">
      <c r="AF76" s="41"/>
    </row>
    <row r="77" spans="32:32" x14ac:dyDescent="0.25">
      <c r="AF77" s="41"/>
    </row>
    <row r="78" spans="32:32" x14ac:dyDescent="0.25">
      <c r="AF78" s="41"/>
    </row>
    <row r="79" spans="32:32" x14ac:dyDescent="0.25">
      <c r="AF79" s="41"/>
    </row>
    <row r="80" spans="32:32" x14ac:dyDescent="0.25">
      <c r="AF80" s="41"/>
    </row>
    <row r="81" spans="32:32" x14ac:dyDescent="0.25">
      <c r="AF81" s="41"/>
    </row>
    <row r="82" spans="32:32" x14ac:dyDescent="0.25">
      <c r="AF82" s="41"/>
    </row>
    <row r="83" spans="32:32" x14ac:dyDescent="0.25">
      <c r="AF83" s="41"/>
    </row>
    <row r="84" spans="32:32" x14ac:dyDescent="0.25">
      <c r="AF84" s="41"/>
    </row>
    <row r="85" spans="32:32" x14ac:dyDescent="0.25">
      <c r="AF85" s="41"/>
    </row>
    <row r="86" spans="32:32" x14ac:dyDescent="0.25">
      <c r="AF86" s="41"/>
    </row>
    <row r="87" spans="32:32" x14ac:dyDescent="0.25">
      <c r="AF87" s="41"/>
    </row>
    <row r="88" spans="32:32" x14ac:dyDescent="0.25">
      <c r="AF88" s="41"/>
    </row>
    <row r="89" spans="32:32" x14ac:dyDescent="0.25">
      <c r="AF89" s="41"/>
    </row>
    <row r="90" spans="32:32" x14ac:dyDescent="0.25">
      <c r="AF90" s="41"/>
    </row>
    <row r="91" spans="32:32" x14ac:dyDescent="0.25">
      <c r="AF91" s="41"/>
    </row>
    <row r="92" spans="32:32" x14ac:dyDescent="0.25">
      <c r="AF92" s="41"/>
    </row>
    <row r="93" spans="32:32" x14ac:dyDescent="0.25">
      <c r="AF93" s="41"/>
    </row>
    <row r="94" spans="32:32" x14ac:dyDescent="0.25">
      <c r="AF94" s="41"/>
    </row>
    <row r="95" spans="32:32" x14ac:dyDescent="0.25">
      <c r="AF95" s="41"/>
    </row>
    <row r="96" spans="32:32" x14ac:dyDescent="0.25">
      <c r="AF96" s="41"/>
    </row>
    <row r="97" spans="32:32" x14ac:dyDescent="0.25">
      <c r="AF97" s="41"/>
    </row>
    <row r="98" spans="32:32" x14ac:dyDescent="0.25">
      <c r="AF98" s="41"/>
    </row>
    <row r="99" spans="32:32" x14ac:dyDescent="0.25">
      <c r="AF99" s="41"/>
    </row>
    <row r="100" spans="32:32" x14ac:dyDescent="0.25">
      <c r="AF100" s="41"/>
    </row>
    <row r="101" spans="32:32" x14ac:dyDescent="0.25">
      <c r="AF101" s="41"/>
    </row>
    <row r="102" spans="32:32" x14ac:dyDescent="0.25">
      <c r="AF102" s="41"/>
    </row>
    <row r="103" spans="32:32" x14ac:dyDescent="0.25">
      <c r="AF103" s="41"/>
    </row>
    <row r="104" spans="32:32" x14ac:dyDescent="0.25">
      <c r="AF104" s="41"/>
    </row>
    <row r="105" spans="32:32" x14ac:dyDescent="0.25">
      <c r="AF105" s="41"/>
    </row>
    <row r="106" spans="32:32" x14ac:dyDescent="0.25">
      <c r="AF106" s="41"/>
    </row>
    <row r="107" spans="32:32" x14ac:dyDescent="0.25">
      <c r="AF107" s="41"/>
    </row>
    <row r="108" spans="32:32" x14ac:dyDescent="0.25">
      <c r="AF108" s="41"/>
    </row>
    <row r="109" spans="32:32" x14ac:dyDescent="0.25">
      <c r="AF109" s="41"/>
    </row>
    <row r="110" spans="32:32" x14ac:dyDescent="0.25">
      <c r="AF110" s="41"/>
    </row>
    <row r="111" spans="32:32" x14ac:dyDescent="0.25">
      <c r="AF111" s="41"/>
    </row>
    <row r="112" spans="32:32" x14ac:dyDescent="0.25">
      <c r="AF112" s="41"/>
    </row>
    <row r="113" spans="32:32" x14ac:dyDescent="0.25">
      <c r="AF113" s="41"/>
    </row>
    <row r="114" spans="32:32" x14ac:dyDescent="0.25">
      <c r="AF114" s="41"/>
    </row>
    <row r="115" spans="32:32" x14ac:dyDescent="0.25">
      <c r="AF115" s="41"/>
    </row>
    <row r="116" spans="32:32" x14ac:dyDescent="0.25">
      <c r="AF116" s="41"/>
    </row>
    <row r="117" spans="32:32" x14ac:dyDescent="0.25">
      <c r="AF117" s="41"/>
    </row>
    <row r="118" spans="32:32" x14ac:dyDescent="0.25">
      <c r="AF118" s="41"/>
    </row>
    <row r="119" spans="32:32" x14ac:dyDescent="0.25">
      <c r="AF119" s="41"/>
    </row>
    <row r="120" spans="32:32" x14ac:dyDescent="0.25">
      <c r="AF120" s="41"/>
    </row>
    <row r="121" spans="32:32" x14ac:dyDescent="0.25">
      <c r="AF121" s="41"/>
    </row>
    <row r="122" spans="32:32" x14ac:dyDescent="0.25">
      <c r="AF122" s="41"/>
    </row>
    <row r="123" spans="32:32" x14ac:dyDescent="0.25">
      <c r="AF123" s="41"/>
    </row>
    <row r="124" spans="32:32" x14ac:dyDescent="0.25">
      <c r="AF124" s="41"/>
    </row>
    <row r="125" spans="32:32" x14ac:dyDescent="0.25">
      <c r="AF125" s="41"/>
    </row>
    <row r="126" spans="32:32" x14ac:dyDescent="0.25">
      <c r="AF126" s="41"/>
    </row>
    <row r="127" spans="32:32" x14ac:dyDescent="0.25">
      <c r="AF127" s="41"/>
    </row>
    <row r="128" spans="32:32" x14ac:dyDescent="0.25">
      <c r="AF128" s="41"/>
    </row>
    <row r="129" spans="32:32" x14ac:dyDescent="0.25">
      <c r="AF129" s="41"/>
    </row>
    <row r="130" spans="32:32" x14ac:dyDescent="0.25">
      <c r="AF130" s="41"/>
    </row>
    <row r="131" spans="32:32" x14ac:dyDescent="0.25">
      <c r="AF131" s="41"/>
    </row>
    <row r="132" spans="32:32" x14ac:dyDescent="0.25">
      <c r="AF132" s="41"/>
    </row>
    <row r="133" spans="32:32" x14ac:dyDescent="0.25">
      <c r="AF133" s="41"/>
    </row>
    <row r="134" spans="32:32" x14ac:dyDescent="0.25">
      <c r="AF134" s="41"/>
    </row>
    <row r="135" spans="32:32" x14ac:dyDescent="0.25">
      <c r="AF135" s="41"/>
    </row>
    <row r="136" spans="32:32" x14ac:dyDescent="0.25">
      <c r="AF136" s="41"/>
    </row>
    <row r="137" spans="32:32" x14ac:dyDescent="0.25">
      <c r="AF137" s="41"/>
    </row>
    <row r="138" spans="32:32" x14ac:dyDescent="0.25">
      <c r="AF138" s="41"/>
    </row>
    <row r="139" spans="32:32" x14ac:dyDescent="0.25">
      <c r="AF139" s="41"/>
    </row>
    <row r="140" spans="32:32" x14ac:dyDescent="0.25">
      <c r="AF140" s="41"/>
    </row>
    <row r="141" spans="32:32" x14ac:dyDescent="0.25">
      <c r="AF141" s="41"/>
    </row>
    <row r="142" spans="32:32" x14ac:dyDescent="0.25">
      <c r="AF142" s="41"/>
    </row>
    <row r="143" spans="32:32" x14ac:dyDescent="0.25">
      <c r="AF143" s="41"/>
    </row>
    <row r="144" spans="32:32" x14ac:dyDescent="0.25">
      <c r="AF144" s="41"/>
    </row>
    <row r="145" spans="32:32" x14ac:dyDescent="0.25">
      <c r="AF145" s="41"/>
    </row>
    <row r="146" spans="32:32" x14ac:dyDescent="0.25">
      <c r="AF146" s="41"/>
    </row>
    <row r="147" spans="32:32" x14ac:dyDescent="0.25">
      <c r="AF147" s="41"/>
    </row>
    <row r="148" spans="32:32" x14ac:dyDescent="0.25">
      <c r="AF148" s="41"/>
    </row>
    <row r="149" spans="32:32" x14ac:dyDescent="0.25">
      <c r="AF149" s="41"/>
    </row>
    <row r="150" spans="32:32" x14ac:dyDescent="0.25">
      <c r="AF150" s="41"/>
    </row>
    <row r="151" spans="32:32" x14ac:dyDescent="0.25">
      <c r="AF151" s="41"/>
    </row>
    <row r="152" spans="32:32" x14ac:dyDescent="0.25">
      <c r="AF152" s="41"/>
    </row>
    <row r="153" spans="32:32" x14ac:dyDescent="0.25">
      <c r="AF153" s="41"/>
    </row>
    <row r="154" spans="32:32" x14ac:dyDescent="0.25">
      <c r="AF154" s="41"/>
    </row>
    <row r="155" spans="32:32" x14ac:dyDescent="0.25">
      <c r="AF155" s="41"/>
    </row>
    <row r="156" spans="32:32" x14ac:dyDescent="0.25">
      <c r="AF156" s="41"/>
    </row>
    <row r="157" spans="32:32" x14ac:dyDescent="0.25">
      <c r="AF157" s="41"/>
    </row>
    <row r="158" spans="32:32" x14ac:dyDescent="0.25">
      <c r="AF158" s="41"/>
    </row>
    <row r="159" spans="32:32" x14ac:dyDescent="0.25">
      <c r="AF159" s="41"/>
    </row>
    <row r="160" spans="32:32" x14ac:dyDescent="0.25">
      <c r="AF160" s="41"/>
    </row>
    <row r="161" spans="32:32" x14ac:dyDescent="0.25">
      <c r="AF161" s="41"/>
    </row>
    <row r="162" spans="32:32" x14ac:dyDescent="0.25">
      <c r="AF162" s="41"/>
    </row>
    <row r="163" spans="32:32" x14ac:dyDescent="0.25">
      <c r="AF163" s="41"/>
    </row>
    <row r="164" spans="32:32" x14ac:dyDescent="0.25">
      <c r="AF164" s="41"/>
    </row>
    <row r="165" spans="32:32" x14ac:dyDescent="0.25">
      <c r="AF165" s="41"/>
    </row>
    <row r="166" spans="32:32" x14ac:dyDescent="0.25">
      <c r="AF166" s="41"/>
    </row>
    <row r="167" spans="32:32" x14ac:dyDescent="0.25">
      <c r="AF167" s="41"/>
    </row>
    <row r="168" spans="32:32" x14ac:dyDescent="0.25">
      <c r="AF168" s="41"/>
    </row>
    <row r="169" spans="32:32" x14ac:dyDescent="0.25">
      <c r="AF169" s="41"/>
    </row>
    <row r="170" spans="32:32" x14ac:dyDescent="0.25">
      <c r="AF170" s="41"/>
    </row>
    <row r="171" spans="32:32" x14ac:dyDescent="0.25">
      <c r="AF171" s="41"/>
    </row>
    <row r="172" spans="32:32" x14ac:dyDescent="0.25">
      <c r="AF172" s="41"/>
    </row>
    <row r="173" spans="32:32" x14ac:dyDescent="0.25">
      <c r="AF173" s="41"/>
    </row>
    <row r="174" spans="32:32" x14ac:dyDescent="0.25">
      <c r="AF174" s="41"/>
    </row>
    <row r="175" spans="32:32" x14ac:dyDescent="0.25">
      <c r="AF175" s="41"/>
    </row>
    <row r="176" spans="32:32" x14ac:dyDescent="0.25">
      <c r="AF176" s="41"/>
    </row>
    <row r="177" spans="32:32" x14ac:dyDescent="0.25">
      <c r="AF177" s="41"/>
    </row>
    <row r="178" spans="32:32" x14ac:dyDescent="0.25">
      <c r="AF178" s="41"/>
    </row>
    <row r="179" spans="32:32" x14ac:dyDescent="0.25">
      <c r="AF179" s="41"/>
    </row>
    <row r="180" spans="32:32" x14ac:dyDescent="0.25">
      <c r="AF180" s="41"/>
    </row>
    <row r="181" spans="32:32" x14ac:dyDescent="0.25">
      <c r="AF181" s="41"/>
    </row>
    <row r="182" spans="32:32" x14ac:dyDescent="0.25">
      <c r="AF182" s="41"/>
    </row>
    <row r="183" spans="32:32" x14ac:dyDescent="0.25">
      <c r="AF183" s="41"/>
    </row>
    <row r="184" spans="32:32" x14ac:dyDescent="0.25">
      <c r="AF184" s="41"/>
    </row>
    <row r="185" spans="32:32" x14ac:dyDescent="0.25">
      <c r="AF185" s="41"/>
    </row>
    <row r="186" spans="32:32" x14ac:dyDescent="0.25">
      <c r="AF186" s="41"/>
    </row>
    <row r="187" spans="32:32" x14ac:dyDescent="0.25">
      <c r="AF187" s="41"/>
    </row>
    <row r="188" spans="32:32" x14ac:dyDescent="0.25">
      <c r="AF188" s="41"/>
    </row>
    <row r="189" spans="32:32" x14ac:dyDescent="0.25">
      <c r="AF189" s="41"/>
    </row>
    <row r="190" spans="32:32" x14ac:dyDescent="0.25">
      <c r="AF190" s="41"/>
    </row>
    <row r="191" spans="32:32" x14ac:dyDescent="0.25">
      <c r="AF191" s="41"/>
    </row>
    <row r="192" spans="32:32" x14ac:dyDescent="0.25">
      <c r="AF192" s="41"/>
    </row>
    <row r="193" spans="32:32" x14ac:dyDescent="0.25">
      <c r="AF193" s="41"/>
    </row>
    <row r="194" spans="32:32" x14ac:dyDescent="0.25">
      <c r="AF194" s="41"/>
    </row>
    <row r="195" spans="32:32" x14ac:dyDescent="0.25">
      <c r="AF195" s="41"/>
    </row>
    <row r="196" spans="32:32" x14ac:dyDescent="0.25">
      <c r="AF196" s="41"/>
    </row>
    <row r="197" spans="32:32" x14ac:dyDescent="0.25">
      <c r="AF197" s="41"/>
    </row>
    <row r="198" spans="32:32" x14ac:dyDescent="0.25">
      <c r="AF198" s="41"/>
    </row>
    <row r="199" spans="32:32" x14ac:dyDescent="0.25">
      <c r="AF199" s="41"/>
    </row>
    <row r="200" spans="32:32" x14ac:dyDescent="0.25">
      <c r="AF200" s="41"/>
    </row>
    <row r="201" spans="32:32" x14ac:dyDescent="0.25">
      <c r="AF201" s="41"/>
    </row>
    <row r="202" spans="32:32" x14ac:dyDescent="0.25">
      <c r="AF202" s="41"/>
    </row>
    <row r="203" spans="32:32" x14ac:dyDescent="0.25">
      <c r="AF203" s="41"/>
    </row>
    <row r="204" spans="32:32" x14ac:dyDescent="0.25">
      <c r="AF204" s="41"/>
    </row>
    <row r="205" spans="32:32" x14ac:dyDescent="0.25">
      <c r="AF205" s="41"/>
    </row>
    <row r="206" spans="32:32" x14ac:dyDescent="0.25">
      <c r="AF206" s="41"/>
    </row>
    <row r="207" spans="32:32" x14ac:dyDescent="0.25">
      <c r="AF207" s="41"/>
    </row>
    <row r="208" spans="32:32" x14ac:dyDescent="0.25">
      <c r="AF208" s="41"/>
    </row>
    <row r="209" spans="32:32" x14ac:dyDescent="0.25">
      <c r="AF209" s="41"/>
    </row>
    <row r="210" spans="32:32" x14ac:dyDescent="0.25">
      <c r="AF210" s="41"/>
    </row>
    <row r="211" spans="32:32" x14ac:dyDescent="0.25">
      <c r="AF211" s="41"/>
    </row>
    <row r="212" spans="32:32" x14ac:dyDescent="0.25">
      <c r="AF212" s="41"/>
    </row>
    <row r="213" spans="32:32" x14ac:dyDescent="0.25">
      <c r="AF213" s="41"/>
    </row>
    <row r="214" spans="32:32" x14ac:dyDescent="0.25">
      <c r="AF214" s="41"/>
    </row>
    <row r="215" spans="32:32" x14ac:dyDescent="0.25">
      <c r="AF215" s="41"/>
    </row>
    <row r="216" spans="32:32" x14ac:dyDescent="0.25">
      <c r="AF216" s="41"/>
    </row>
    <row r="217" spans="32:32" x14ac:dyDescent="0.25">
      <c r="AF217" s="41"/>
    </row>
    <row r="218" spans="32:32" x14ac:dyDescent="0.25">
      <c r="AF218" s="41"/>
    </row>
    <row r="219" spans="32:32" x14ac:dyDescent="0.25">
      <c r="AF219" s="41"/>
    </row>
    <row r="220" spans="32:32" x14ac:dyDescent="0.25">
      <c r="AF220" s="41"/>
    </row>
    <row r="221" spans="32:32" x14ac:dyDescent="0.25">
      <c r="AF221" s="41"/>
    </row>
    <row r="222" spans="32:32" x14ac:dyDescent="0.25">
      <c r="AF222" s="41"/>
    </row>
    <row r="223" spans="32:32" x14ac:dyDescent="0.25">
      <c r="AF223" s="41"/>
    </row>
    <row r="224" spans="32:32" x14ac:dyDescent="0.25">
      <c r="AF224" s="41"/>
    </row>
    <row r="225" spans="32:32" x14ac:dyDescent="0.25">
      <c r="AF225" s="41"/>
    </row>
    <row r="226" spans="32:32" x14ac:dyDescent="0.25">
      <c r="AF226" s="41"/>
    </row>
    <row r="227" spans="32:32" x14ac:dyDescent="0.25">
      <c r="AF227" s="41"/>
    </row>
    <row r="228" spans="32:32" x14ac:dyDescent="0.25">
      <c r="AF228" s="41"/>
    </row>
    <row r="229" spans="32:32" x14ac:dyDescent="0.25">
      <c r="AF229" s="41"/>
    </row>
    <row r="230" spans="32:32" x14ac:dyDescent="0.25">
      <c r="AF230" s="41"/>
    </row>
    <row r="231" spans="32:32" x14ac:dyDescent="0.25">
      <c r="AF231" s="41"/>
    </row>
    <row r="232" spans="32:32" x14ac:dyDescent="0.25">
      <c r="AF232" s="41"/>
    </row>
    <row r="233" spans="32:32" x14ac:dyDescent="0.25">
      <c r="AF233" s="41"/>
    </row>
    <row r="234" spans="32:32" x14ac:dyDescent="0.25">
      <c r="AF234" s="41"/>
    </row>
    <row r="235" spans="32:32" x14ac:dyDescent="0.25">
      <c r="AF235" s="41"/>
    </row>
    <row r="236" spans="32:32" x14ac:dyDescent="0.25">
      <c r="AF236" s="41"/>
    </row>
    <row r="237" spans="32:32" x14ac:dyDescent="0.25">
      <c r="AF237" s="41"/>
    </row>
    <row r="238" spans="32:32" x14ac:dyDescent="0.25">
      <c r="AF238" s="41"/>
    </row>
    <row r="239" spans="32:32" x14ac:dyDescent="0.25">
      <c r="AF239" s="41"/>
    </row>
    <row r="240" spans="32:32" x14ac:dyDescent="0.25">
      <c r="AF240" s="41"/>
    </row>
    <row r="241" spans="32:32" x14ac:dyDescent="0.25">
      <c r="AF241" s="41"/>
    </row>
    <row r="242" spans="32:32" x14ac:dyDescent="0.25">
      <c r="AF242" s="41"/>
    </row>
    <row r="243" spans="32:32" x14ac:dyDescent="0.25">
      <c r="AF243" s="41"/>
    </row>
    <row r="244" spans="32:32" x14ac:dyDescent="0.25">
      <c r="AF244" s="41"/>
    </row>
    <row r="245" spans="32:32" x14ac:dyDescent="0.25">
      <c r="AF245" s="41"/>
    </row>
    <row r="246" spans="32:32" x14ac:dyDescent="0.25">
      <c r="AF246" s="41"/>
    </row>
    <row r="247" spans="32:32" x14ac:dyDescent="0.25">
      <c r="AF247" s="41"/>
    </row>
    <row r="248" spans="32:32" x14ac:dyDescent="0.25">
      <c r="AF248" s="41"/>
    </row>
    <row r="249" spans="32:32" x14ac:dyDescent="0.25">
      <c r="AF249" s="41"/>
    </row>
    <row r="250" spans="32:32" x14ac:dyDescent="0.25">
      <c r="AF250" s="41"/>
    </row>
    <row r="251" spans="32:32" x14ac:dyDescent="0.25">
      <c r="AF251" s="41"/>
    </row>
    <row r="252" spans="32:32" x14ac:dyDescent="0.25">
      <c r="AF252" s="41"/>
    </row>
    <row r="253" spans="32:32" x14ac:dyDescent="0.25">
      <c r="AF253" s="41"/>
    </row>
    <row r="254" spans="32:32" x14ac:dyDescent="0.25">
      <c r="AF254" s="41"/>
    </row>
    <row r="255" spans="32:32" x14ac:dyDescent="0.25">
      <c r="AF255" s="41"/>
    </row>
    <row r="256" spans="32:32" x14ac:dyDescent="0.25">
      <c r="AF256" s="41"/>
    </row>
    <row r="257" spans="32:32" x14ac:dyDescent="0.25">
      <c r="AF257" s="41"/>
    </row>
    <row r="258" spans="32:32" x14ac:dyDescent="0.25">
      <c r="AF258" s="41"/>
    </row>
    <row r="259" spans="32:32" x14ac:dyDescent="0.25">
      <c r="AF259" s="41"/>
    </row>
    <row r="260" spans="32:32" x14ac:dyDescent="0.25">
      <c r="AF260" s="41"/>
    </row>
    <row r="261" spans="32:32" x14ac:dyDescent="0.25">
      <c r="AF261" s="41"/>
    </row>
    <row r="262" spans="32:32" x14ac:dyDescent="0.25">
      <c r="AF262" s="41"/>
    </row>
    <row r="263" spans="32:32" x14ac:dyDescent="0.25">
      <c r="AF263" s="41"/>
    </row>
    <row r="264" spans="32:32" x14ac:dyDescent="0.25">
      <c r="AF264" s="41"/>
    </row>
    <row r="265" spans="32:32" x14ac:dyDescent="0.25">
      <c r="AF265" s="41"/>
    </row>
    <row r="266" spans="32:32" x14ac:dyDescent="0.25">
      <c r="AF266" s="41"/>
    </row>
    <row r="267" spans="32:32" x14ac:dyDescent="0.25">
      <c r="AF267" s="41"/>
    </row>
    <row r="268" spans="32:32" x14ac:dyDescent="0.25">
      <c r="AF268" s="41"/>
    </row>
    <row r="269" spans="32:32" x14ac:dyDescent="0.25">
      <c r="AF269" s="41"/>
    </row>
  </sheetData>
  <protectedRanges>
    <protectedRange sqref="Y6:AD6" name="Rango1_2_1"/>
    <protectedRange sqref="V7:X13" name="Rango1_1_1_6"/>
  </protectedRanges>
  <mergeCells count="35">
    <mergeCell ref="C2:D4"/>
    <mergeCell ref="E2:Y2"/>
    <mergeCell ref="Z2:AF2"/>
    <mergeCell ref="E3:Y3"/>
    <mergeCell ref="Z3:AF3"/>
    <mergeCell ref="E4:Y4"/>
    <mergeCell ref="Z4:AF4"/>
    <mergeCell ref="AE5:AF5"/>
    <mergeCell ref="C7:C13"/>
    <mergeCell ref="D7:D13"/>
    <mergeCell ref="E7:E13"/>
    <mergeCell ref="F7:F13"/>
    <mergeCell ref="S5:S6"/>
    <mergeCell ref="T5:T6"/>
    <mergeCell ref="U5:U6"/>
    <mergeCell ref="V5:V6"/>
    <mergeCell ref="W5:W6"/>
    <mergeCell ref="X5:X6"/>
    <mergeCell ref="I5:I6"/>
    <mergeCell ref="J5:J6"/>
    <mergeCell ref="K5:K6"/>
    <mergeCell ref="L5:L6"/>
    <mergeCell ref="M5:M6"/>
    <mergeCell ref="C15:D15"/>
    <mergeCell ref="C16:D16"/>
    <mergeCell ref="D17:F17"/>
    <mergeCell ref="D18:F18"/>
    <mergeCell ref="Y5:AD5"/>
    <mergeCell ref="N5:R5"/>
    <mergeCell ref="C5:C6"/>
    <mergeCell ref="D5:D6"/>
    <mergeCell ref="E5:E6"/>
    <mergeCell ref="F5:F6"/>
    <mergeCell ref="G5:G6"/>
    <mergeCell ref="H5: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0"/>
  <sheetViews>
    <sheetView showGridLines="0" zoomScale="25" zoomScaleNormal="25" workbookViewId="0">
      <selection activeCell="T11" activeCellId="2" sqref="D11:D14 G11:H14 T11:T14"/>
    </sheetView>
  </sheetViews>
  <sheetFormatPr baseColWidth="10" defaultRowHeight="14.25" x14ac:dyDescent="0.2"/>
  <cols>
    <col min="1" max="1" width="16.42578125" style="107" customWidth="1"/>
    <col min="2" max="2" width="12.42578125" style="107" customWidth="1"/>
    <col min="3" max="3" width="36.140625" style="141" customWidth="1"/>
    <col min="4" max="4" width="24.28515625" style="141" customWidth="1"/>
    <col min="5" max="5" width="64.42578125" style="142" customWidth="1"/>
    <col min="6" max="6" width="26.140625" style="142" customWidth="1"/>
    <col min="7" max="7" width="10" style="141" customWidth="1"/>
    <col min="8" max="8" width="33.28515625" style="142" customWidth="1"/>
    <col min="9" max="9" width="28.42578125" style="143" customWidth="1"/>
    <col min="10" max="10" width="20.140625" style="144" customWidth="1"/>
    <col min="11" max="11" width="41.5703125" style="145" customWidth="1"/>
    <col min="12" max="12" width="47.5703125" style="142" customWidth="1"/>
    <col min="13" max="13" width="51.28515625" style="142" customWidth="1"/>
    <col min="14" max="14" width="16" style="141" customWidth="1"/>
    <col min="15" max="15" width="13.140625" style="141" customWidth="1"/>
    <col min="16" max="16" width="15.42578125" style="143" customWidth="1"/>
    <col min="17" max="17" width="10.85546875" style="141" customWidth="1"/>
    <col min="18" max="18" width="13.140625" style="143" customWidth="1"/>
    <col min="19" max="19" width="8.28515625" style="141" customWidth="1"/>
    <col min="20" max="20" width="77.5703125" style="142" customWidth="1"/>
    <col min="21" max="21" width="39.85546875" style="141" customWidth="1"/>
    <col min="22" max="22" width="24.5703125" style="146" customWidth="1"/>
    <col min="23" max="23" width="13.85546875" style="141" customWidth="1"/>
    <col min="24" max="24" width="12.140625" style="141" customWidth="1"/>
    <col min="25" max="25" width="14.140625" style="141" customWidth="1"/>
    <col min="26" max="26" width="13.140625" style="141" customWidth="1"/>
    <col min="27" max="27" width="11.7109375" style="141" customWidth="1"/>
    <col min="28" max="28" width="10" style="141" customWidth="1"/>
    <col min="29" max="29" width="17" style="141" customWidth="1"/>
    <col min="30" max="30" width="18.7109375" style="141" customWidth="1"/>
    <col min="31" max="31" width="16.42578125" style="141" customWidth="1"/>
    <col min="32" max="32" width="33.140625" style="158" customWidth="1"/>
    <col min="33" max="34" width="11.42578125" style="107"/>
    <col min="35" max="36" width="12" style="107" bestFit="1" customWidth="1"/>
    <col min="37" max="16384" width="11.42578125" style="107"/>
  </cols>
  <sheetData>
    <row r="1" spans="1:46" ht="9.75" customHeight="1" x14ac:dyDescent="0.2">
      <c r="AF1" s="142"/>
    </row>
    <row r="2" spans="1:46" ht="9.75" customHeight="1" x14ac:dyDescent="0.2">
      <c r="AF2" s="142"/>
    </row>
    <row r="3" spans="1:46" ht="9.75" customHeight="1" x14ac:dyDescent="0.2">
      <c r="AF3" s="142"/>
    </row>
    <row r="4" spans="1:46" ht="9.75" customHeight="1" x14ac:dyDescent="0.2">
      <c r="AF4" s="142"/>
    </row>
    <row r="5" spans="1:46" ht="9.75" customHeight="1" x14ac:dyDescent="0.2">
      <c r="AF5" s="142"/>
    </row>
    <row r="6" spans="1:46" ht="37.5" customHeight="1" x14ac:dyDescent="0.2">
      <c r="C6" s="399"/>
      <c r="D6" s="400"/>
      <c r="E6" s="405" t="s">
        <v>0</v>
      </c>
      <c r="F6" s="406"/>
      <c r="G6" s="406"/>
      <c r="H6" s="406"/>
      <c r="I6" s="406"/>
      <c r="J6" s="406"/>
      <c r="K6" s="406"/>
      <c r="L6" s="406"/>
      <c r="M6" s="406"/>
      <c r="N6" s="406"/>
      <c r="O6" s="406"/>
      <c r="P6" s="406"/>
      <c r="Q6" s="406"/>
      <c r="R6" s="406"/>
      <c r="S6" s="406"/>
      <c r="T6" s="406"/>
      <c r="U6" s="406"/>
      <c r="V6" s="406"/>
      <c r="W6" s="406"/>
      <c r="X6" s="406"/>
      <c r="Y6" s="407"/>
      <c r="Z6" s="462" t="s">
        <v>1</v>
      </c>
      <c r="AA6" s="463"/>
      <c r="AB6" s="463"/>
      <c r="AC6" s="463"/>
      <c r="AD6" s="463"/>
      <c r="AE6" s="463"/>
      <c r="AF6" s="464"/>
    </row>
    <row r="7" spans="1:46" ht="44.25" customHeight="1" x14ac:dyDescent="0.2">
      <c r="C7" s="401"/>
      <c r="D7" s="402"/>
      <c r="E7" s="408" t="s">
        <v>2</v>
      </c>
      <c r="F7" s="465"/>
      <c r="G7" s="465"/>
      <c r="H7" s="465"/>
      <c r="I7" s="465"/>
      <c r="J7" s="465"/>
      <c r="K7" s="465"/>
      <c r="L7" s="465"/>
      <c r="M7" s="465"/>
      <c r="N7" s="465"/>
      <c r="O7" s="465"/>
      <c r="P7" s="465"/>
      <c r="Q7" s="465"/>
      <c r="R7" s="465"/>
      <c r="S7" s="465"/>
      <c r="T7" s="465"/>
      <c r="U7" s="465"/>
      <c r="V7" s="465"/>
      <c r="W7" s="465"/>
      <c r="X7" s="465"/>
      <c r="Y7" s="410"/>
      <c r="Z7" s="462" t="s">
        <v>3</v>
      </c>
      <c r="AA7" s="463"/>
      <c r="AB7" s="463"/>
      <c r="AC7" s="463"/>
      <c r="AD7" s="463"/>
      <c r="AE7" s="463"/>
      <c r="AF7" s="464"/>
    </row>
    <row r="8" spans="1:46" ht="68.25" customHeight="1" x14ac:dyDescent="0.2">
      <c r="C8" s="403"/>
      <c r="D8" s="404"/>
      <c r="E8" s="411" t="s">
        <v>4</v>
      </c>
      <c r="F8" s="412"/>
      <c r="G8" s="412"/>
      <c r="H8" s="412"/>
      <c r="I8" s="412"/>
      <c r="J8" s="412"/>
      <c r="K8" s="412"/>
      <c r="L8" s="412"/>
      <c r="M8" s="412"/>
      <c r="N8" s="412"/>
      <c r="O8" s="412"/>
      <c r="P8" s="412"/>
      <c r="Q8" s="412"/>
      <c r="R8" s="412"/>
      <c r="S8" s="412"/>
      <c r="T8" s="412"/>
      <c r="U8" s="412"/>
      <c r="V8" s="412"/>
      <c r="W8" s="412"/>
      <c r="X8" s="412"/>
      <c r="Y8" s="413"/>
      <c r="Z8" s="466" t="s">
        <v>5</v>
      </c>
      <c r="AA8" s="467"/>
      <c r="AB8" s="467"/>
      <c r="AC8" s="467"/>
      <c r="AD8" s="467"/>
      <c r="AE8" s="467"/>
      <c r="AF8" s="468"/>
    </row>
    <row r="9" spans="1:46" ht="153.75" customHeight="1" x14ac:dyDescent="0.2">
      <c r="C9" s="414" t="s">
        <v>6</v>
      </c>
      <c r="D9" s="414" t="s">
        <v>7</v>
      </c>
      <c r="E9" s="414" t="s">
        <v>8</v>
      </c>
      <c r="F9" s="414" t="s">
        <v>9</v>
      </c>
      <c r="G9" s="393" t="s">
        <v>10</v>
      </c>
      <c r="H9" s="395" t="s">
        <v>11</v>
      </c>
      <c r="I9" s="427" t="s">
        <v>12</v>
      </c>
      <c r="J9" s="393" t="s">
        <v>13</v>
      </c>
      <c r="K9" s="395" t="s">
        <v>14</v>
      </c>
      <c r="L9" s="397" t="s">
        <v>15</v>
      </c>
      <c r="M9" s="395" t="s">
        <v>16</v>
      </c>
      <c r="N9" s="421" t="s">
        <v>17</v>
      </c>
      <c r="O9" s="422"/>
      <c r="P9" s="422"/>
      <c r="Q9" s="422"/>
      <c r="R9" s="423"/>
      <c r="S9" s="393" t="s">
        <v>18</v>
      </c>
      <c r="T9" s="395" t="s">
        <v>19</v>
      </c>
      <c r="U9" s="395" t="s">
        <v>20</v>
      </c>
      <c r="V9" s="393" t="s">
        <v>21</v>
      </c>
      <c r="W9" s="393" t="s">
        <v>22</v>
      </c>
      <c r="X9" s="417" t="s">
        <v>23</v>
      </c>
      <c r="Y9" s="421" t="s">
        <v>24</v>
      </c>
      <c r="Z9" s="422"/>
      <c r="AA9" s="422"/>
      <c r="AB9" s="422"/>
      <c r="AC9" s="422"/>
      <c r="AD9" s="423"/>
      <c r="AE9" s="421" t="s">
        <v>25</v>
      </c>
      <c r="AF9" s="423"/>
      <c r="AT9" s="107" t="s">
        <v>26</v>
      </c>
    </row>
    <row r="10" spans="1:46" s="109" customFormat="1" ht="345.75" customHeight="1" x14ac:dyDescent="0.25">
      <c r="C10" s="414"/>
      <c r="D10" s="414"/>
      <c r="E10" s="414"/>
      <c r="F10" s="414"/>
      <c r="G10" s="476"/>
      <c r="H10" s="396"/>
      <c r="I10" s="428"/>
      <c r="J10" s="394"/>
      <c r="K10" s="396"/>
      <c r="L10" s="398"/>
      <c r="M10" s="396"/>
      <c r="N10" s="11" t="s">
        <v>27</v>
      </c>
      <c r="O10" s="12" t="s">
        <v>28</v>
      </c>
      <c r="P10" s="13" t="s">
        <v>29</v>
      </c>
      <c r="Q10" s="12" t="s">
        <v>28</v>
      </c>
      <c r="R10" s="13" t="s">
        <v>30</v>
      </c>
      <c r="S10" s="394"/>
      <c r="T10" s="396"/>
      <c r="U10" s="396"/>
      <c r="V10" s="394"/>
      <c r="W10" s="394"/>
      <c r="X10" s="418"/>
      <c r="Y10" s="11" t="s">
        <v>31</v>
      </c>
      <c r="Z10" s="11" t="s">
        <v>32</v>
      </c>
      <c r="AA10" s="13" t="s">
        <v>33</v>
      </c>
      <c r="AB10" s="11" t="s">
        <v>34</v>
      </c>
      <c r="AC10" s="13" t="s">
        <v>35</v>
      </c>
      <c r="AD10" s="11" t="s">
        <v>36</v>
      </c>
      <c r="AE10" s="147" t="s">
        <v>37</v>
      </c>
      <c r="AF10" s="148" t="s">
        <v>38</v>
      </c>
    </row>
    <row r="11" spans="1:46" s="1" customFormat="1" ht="257.25" customHeight="1" x14ac:dyDescent="0.3">
      <c r="A11" s="15"/>
      <c r="B11" s="15"/>
      <c r="C11" s="470" t="s">
        <v>39</v>
      </c>
      <c r="D11" s="473" t="s">
        <v>307</v>
      </c>
      <c r="E11" s="392" t="s">
        <v>308</v>
      </c>
      <c r="F11" s="392" t="s">
        <v>309</v>
      </c>
      <c r="G11" s="28">
        <v>1</v>
      </c>
      <c r="H11" s="17" t="s">
        <v>310</v>
      </c>
      <c r="I11" s="17" t="s">
        <v>163</v>
      </c>
      <c r="J11" s="16" t="s">
        <v>45</v>
      </c>
      <c r="K11" s="17" t="s">
        <v>311</v>
      </c>
      <c r="L11" s="17" t="s">
        <v>312</v>
      </c>
      <c r="M11" s="17" t="s">
        <v>313</v>
      </c>
      <c r="N11" s="17" t="s">
        <v>86</v>
      </c>
      <c r="O11" s="117">
        <v>0.6</v>
      </c>
      <c r="P11" s="26" t="s">
        <v>314</v>
      </c>
      <c r="Q11" s="19">
        <v>0.4</v>
      </c>
      <c r="R11" s="26" t="s">
        <v>314</v>
      </c>
      <c r="S11" s="28">
        <v>1</v>
      </c>
      <c r="T11" s="17" t="s">
        <v>315</v>
      </c>
      <c r="U11" s="16" t="s">
        <v>316</v>
      </c>
      <c r="V11" s="20" t="s">
        <v>317</v>
      </c>
      <c r="W11" s="20" t="s">
        <v>54</v>
      </c>
      <c r="X11" s="19">
        <v>0.4</v>
      </c>
      <c r="Y11" s="117">
        <f>O11-(O11*X11)</f>
        <v>0.36</v>
      </c>
      <c r="Z11" s="19">
        <f>+Y11</f>
        <v>0.36</v>
      </c>
      <c r="AA11" s="20" t="s">
        <v>56</v>
      </c>
      <c r="AB11" s="117">
        <f>+Q11</f>
        <v>0.4</v>
      </c>
      <c r="AC11" s="20" t="s">
        <v>318</v>
      </c>
      <c r="AD11" s="20" t="s">
        <v>110</v>
      </c>
      <c r="AE11" s="123" t="s">
        <v>57</v>
      </c>
      <c r="AF11" s="123" t="s">
        <v>319</v>
      </c>
    </row>
    <row r="12" spans="1:46" s="1" customFormat="1" ht="296.25" customHeight="1" x14ac:dyDescent="0.3">
      <c r="A12" s="15"/>
      <c r="B12" s="15"/>
      <c r="C12" s="471"/>
      <c r="D12" s="474"/>
      <c r="E12" s="392"/>
      <c r="F12" s="392"/>
      <c r="G12" s="28">
        <v>2</v>
      </c>
      <c r="H12" s="17" t="s">
        <v>320</v>
      </c>
      <c r="I12" s="17" t="s">
        <v>163</v>
      </c>
      <c r="J12" s="65" t="s">
        <v>45</v>
      </c>
      <c r="K12" s="17" t="s">
        <v>321</v>
      </c>
      <c r="L12" s="17" t="s">
        <v>322</v>
      </c>
      <c r="M12" s="17" t="s">
        <v>323</v>
      </c>
      <c r="N12" s="17" t="str">
        <f>+N11</f>
        <v>Media: entre 24 y 500 veces</v>
      </c>
      <c r="O12" s="19">
        <v>0.6</v>
      </c>
      <c r="P12" s="26" t="str">
        <f>+P11</f>
        <v>MEDIO</v>
      </c>
      <c r="Q12" s="19">
        <v>0.6</v>
      </c>
      <c r="R12" s="26" t="s">
        <v>102</v>
      </c>
      <c r="S12" s="28" t="s">
        <v>324</v>
      </c>
      <c r="T12" s="17" t="s">
        <v>325</v>
      </c>
      <c r="U12" s="16" t="s">
        <v>326</v>
      </c>
      <c r="V12" s="20" t="s">
        <v>317</v>
      </c>
      <c r="W12" s="20" t="s">
        <v>54</v>
      </c>
      <c r="X12" s="19" t="s">
        <v>327</v>
      </c>
      <c r="Y12" s="19" t="s">
        <v>328</v>
      </c>
      <c r="Z12" s="149">
        <v>7.5600000000000001E-2</v>
      </c>
      <c r="AA12" s="20" t="s">
        <v>175</v>
      </c>
      <c r="AB12" s="117">
        <v>0.1</v>
      </c>
      <c r="AC12" s="20" t="s">
        <v>329</v>
      </c>
      <c r="AD12" s="20" t="s">
        <v>177</v>
      </c>
      <c r="AE12" s="123" t="s">
        <v>57</v>
      </c>
      <c r="AF12" s="16" t="s">
        <v>330</v>
      </c>
      <c r="AH12" s="125"/>
      <c r="AI12" s="124"/>
      <c r="AJ12" s="124"/>
      <c r="AK12" s="124"/>
    </row>
    <row r="13" spans="1:46" s="1" customFormat="1" ht="287.25" customHeight="1" x14ac:dyDescent="0.3">
      <c r="A13" s="469"/>
      <c r="B13" s="30"/>
      <c r="C13" s="471"/>
      <c r="D13" s="474"/>
      <c r="E13" s="392"/>
      <c r="F13" s="392"/>
      <c r="G13" s="28">
        <v>3</v>
      </c>
      <c r="H13" s="17" t="s">
        <v>331</v>
      </c>
      <c r="I13" s="17" t="s">
        <v>163</v>
      </c>
      <c r="J13" s="65" t="s">
        <v>45</v>
      </c>
      <c r="K13" s="17" t="s">
        <v>332</v>
      </c>
      <c r="L13" s="17" t="s">
        <v>333</v>
      </c>
      <c r="M13" s="17" t="s">
        <v>334</v>
      </c>
      <c r="N13" s="18" t="str">
        <f>+N12</f>
        <v>Media: entre 24 y 500 veces</v>
      </c>
      <c r="O13" s="150">
        <v>0.6</v>
      </c>
      <c r="P13" s="26" t="str">
        <f>+P12</f>
        <v>MEDIO</v>
      </c>
      <c r="Q13" s="150">
        <v>0.6</v>
      </c>
      <c r="R13" s="26" t="s">
        <v>102</v>
      </c>
      <c r="S13" s="151">
        <v>1</v>
      </c>
      <c r="T13" s="17" t="s">
        <v>335</v>
      </c>
      <c r="U13" s="17" t="s">
        <v>336</v>
      </c>
      <c r="V13" s="20" t="s">
        <v>317</v>
      </c>
      <c r="W13" s="20" t="s">
        <v>54</v>
      </c>
      <c r="X13" s="19">
        <v>0.4</v>
      </c>
      <c r="Y13" s="19">
        <v>0.36</v>
      </c>
      <c r="Z13" s="117">
        <f>Y13</f>
        <v>0.36</v>
      </c>
      <c r="AA13" s="20" t="s">
        <v>56</v>
      </c>
      <c r="AB13" s="117">
        <v>0.3</v>
      </c>
      <c r="AC13" s="20" t="s">
        <v>329</v>
      </c>
      <c r="AD13" s="20" t="s">
        <v>110</v>
      </c>
      <c r="AE13" s="17" t="s">
        <v>57</v>
      </c>
      <c r="AF13" s="17" t="s">
        <v>337</v>
      </c>
    </row>
    <row r="14" spans="1:46" s="1" customFormat="1" ht="273" customHeight="1" x14ac:dyDescent="0.3">
      <c r="A14" s="469"/>
      <c r="B14" s="30"/>
      <c r="C14" s="472"/>
      <c r="D14" s="475"/>
      <c r="E14" s="392"/>
      <c r="F14" s="392"/>
      <c r="G14" s="152">
        <v>4</v>
      </c>
      <c r="H14" s="17" t="s">
        <v>338</v>
      </c>
      <c r="I14" s="17" t="s">
        <v>339</v>
      </c>
      <c r="J14" s="65" t="s">
        <v>45</v>
      </c>
      <c r="K14" s="17" t="s">
        <v>340</v>
      </c>
      <c r="L14" s="17" t="s">
        <v>341</v>
      </c>
      <c r="M14" s="17" t="s">
        <v>342</v>
      </c>
      <c r="N14" s="18" t="str">
        <f>+N13</f>
        <v>Media: entre 24 y 500 veces</v>
      </c>
      <c r="O14" s="19">
        <v>0.6</v>
      </c>
      <c r="P14" s="26" t="str">
        <f>+P13</f>
        <v>MEDIO</v>
      </c>
      <c r="Q14" s="19">
        <v>0.6</v>
      </c>
      <c r="R14" s="26" t="s">
        <v>102</v>
      </c>
      <c r="S14" s="16" t="s">
        <v>343</v>
      </c>
      <c r="T14" s="18" t="s">
        <v>344</v>
      </c>
      <c r="U14" s="153" t="s">
        <v>345</v>
      </c>
      <c r="V14" s="20" t="s">
        <v>317</v>
      </c>
      <c r="W14" s="20" t="s">
        <v>54</v>
      </c>
      <c r="X14" s="16" t="s">
        <v>346</v>
      </c>
      <c r="Y14" s="16" t="s">
        <v>347</v>
      </c>
      <c r="Z14" s="149">
        <v>0.1008</v>
      </c>
      <c r="AA14" s="20" t="s">
        <v>175</v>
      </c>
      <c r="AB14" s="19">
        <v>0.3</v>
      </c>
      <c r="AC14" s="20" t="s">
        <v>329</v>
      </c>
      <c r="AD14" s="20" t="s">
        <v>177</v>
      </c>
      <c r="AE14" s="154" t="s">
        <v>57</v>
      </c>
      <c r="AF14" s="18" t="s">
        <v>348</v>
      </c>
    </row>
    <row r="15" spans="1:46" ht="24" customHeight="1" x14ac:dyDescent="0.2">
      <c r="A15" s="155"/>
      <c r="B15" s="155"/>
      <c r="C15" s="31"/>
      <c r="D15" s="4"/>
      <c r="E15" s="3"/>
      <c r="F15" s="3"/>
      <c r="G15" s="2"/>
      <c r="H15" s="3"/>
      <c r="I15" s="33"/>
      <c r="J15" s="5"/>
      <c r="K15" s="6"/>
      <c r="L15" s="3"/>
      <c r="M15" s="3"/>
      <c r="N15" s="2"/>
      <c r="O15" s="2"/>
      <c r="P15" s="4"/>
      <c r="Q15" s="2"/>
      <c r="R15" s="4"/>
      <c r="S15" s="2"/>
      <c r="T15" s="3"/>
      <c r="U15" s="2"/>
      <c r="V15" s="7"/>
      <c r="W15" s="2"/>
      <c r="X15" s="2"/>
      <c r="Y15" s="2"/>
      <c r="Z15" s="2"/>
      <c r="AA15" s="2"/>
      <c r="AB15" s="2"/>
      <c r="AC15" s="2"/>
      <c r="AD15" s="2"/>
      <c r="AE15" s="2"/>
      <c r="AF15" s="3"/>
    </row>
    <row r="16" spans="1:46" ht="20.25" x14ac:dyDescent="0.2">
      <c r="C16" s="385" t="s">
        <v>69</v>
      </c>
      <c r="D16" s="385"/>
      <c r="E16" s="3"/>
      <c r="F16" s="3"/>
      <c r="G16" s="2"/>
      <c r="H16" s="3"/>
      <c r="I16" s="4"/>
      <c r="J16" s="5"/>
      <c r="K16" s="6"/>
      <c r="L16" s="3"/>
      <c r="M16" s="3"/>
      <c r="N16" s="2"/>
      <c r="O16" s="2"/>
      <c r="P16" s="4"/>
      <c r="Q16" s="2"/>
      <c r="R16" s="4"/>
      <c r="S16" s="2"/>
      <c r="T16" s="3"/>
      <c r="U16" s="2"/>
      <c r="V16" s="7"/>
      <c r="W16" s="2"/>
      <c r="X16" s="2"/>
      <c r="Y16" s="2"/>
      <c r="Z16" s="2"/>
      <c r="AA16" s="2"/>
      <c r="AB16" s="2"/>
      <c r="AC16" s="2"/>
      <c r="AD16" s="2"/>
      <c r="AE16" s="2"/>
      <c r="AF16" s="3"/>
    </row>
    <row r="17" spans="3:32" ht="20.25" x14ac:dyDescent="0.2">
      <c r="C17" s="386" t="s">
        <v>70</v>
      </c>
      <c r="D17" s="386"/>
      <c r="E17" s="3"/>
      <c r="F17" s="3"/>
      <c r="G17" s="2"/>
      <c r="H17" s="3"/>
      <c r="I17" s="4"/>
      <c r="J17" s="5"/>
      <c r="K17" s="6"/>
      <c r="L17" s="3"/>
      <c r="M17" s="3"/>
      <c r="N17" s="2"/>
      <c r="O17" s="2"/>
      <c r="P17" s="4"/>
      <c r="Q17" s="2"/>
      <c r="R17" s="4"/>
      <c r="S17" s="2"/>
      <c r="T17" s="3"/>
      <c r="U17" s="2"/>
      <c r="V17" s="7"/>
      <c r="W17" s="2"/>
      <c r="X17" s="2"/>
      <c r="Y17" s="156"/>
      <c r="Z17" s="2"/>
      <c r="AA17" s="2"/>
      <c r="AB17" s="2"/>
      <c r="AC17" s="2"/>
      <c r="AD17" s="2"/>
      <c r="AE17" s="2"/>
      <c r="AF17" s="3"/>
    </row>
    <row r="18" spans="3:32" ht="20.25" x14ac:dyDescent="0.2">
      <c r="C18" s="36" t="s">
        <v>71</v>
      </c>
      <c r="D18" s="385" t="s">
        <v>72</v>
      </c>
      <c r="E18" s="385"/>
      <c r="F18" s="385"/>
      <c r="G18" s="2"/>
      <c r="H18" s="3"/>
      <c r="I18" s="4"/>
      <c r="J18" s="5"/>
      <c r="K18" s="6"/>
      <c r="L18" s="3"/>
      <c r="M18" s="3"/>
      <c r="N18" s="2"/>
      <c r="O18" s="2"/>
      <c r="P18" s="4"/>
      <c r="Q18" s="2"/>
      <c r="R18" s="4"/>
      <c r="S18" s="2"/>
      <c r="T18" s="3"/>
      <c r="U18" s="2"/>
      <c r="V18" s="7"/>
      <c r="W18" s="2"/>
      <c r="X18" s="2"/>
      <c r="Y18" s="157"/>
      <c r="Z18" s="2"/>
      <c r="AA18" s="2"/>
      <c r="AB18" s="2"/>
      <c r="AC18" s="2"/>
      <c r="AD18" s="2"/>
      <c r="AE18" s="2"/>
      <c r="AF18" s="3"/>
    </row>
    <row r="19" spans="3:32" ht="20.25" x14ac:dyDescent="0.2">
      <c r="C19" s="36" t="s">
        <v>73</v>
      </c>
      <c r="D19" s="385" t="s">
        <v>74</v>
      </c>
      <c r="E19" s="385"/>
      <c r="F19" s="385"/>
      <c r="G19" s="2"/>
      <c r="H19" s="3"/>
      <c r="I19" s="4"/>
      <c r="J19" s="5"/>
      <c r="K19" s="6"/>
      <c r="L19" s="3"/>
      <c r="M19" s="3"/>
      <c r="N19" s="2"/>
      <c r="O19" s="2"/>
      <c r="P19" s="4"/>
      <c r="Q19" s="2"/>
      <c r="R19" s="4"/>
      <c r="S19" s="2"/>
      <c r="T19" s="3"/>
      <c r="U19" s="2"/>
      <c r="V19" s="7"/>
      <c r="W19" s="2"/>
      <c r="X19" s="2"/>
      <c r="Y19" s="2"/>
      <c r="Z19" s="2"/>
      <c r="AA19" s="2"/>
      <c r="AB19" s="2"/>
      <c r="AC19" s="2"/>
      <c r="AD19" s="2"/>
      <c r="AE19" s="2"/>
      <c r="AF19" s="3"/>
    </row>
    <row r="20" spans="3:32" ht="20.25" x14ac:dyDescent="0.2">
      <c r="C20" s="2"/>
      <c r="D20" s="2" t="s">
        <v>75</v>
      </c>
      <c r="E20" s="3"/>
      <c r="F20" s="3"/>
      <c r="G20" s="2"/>
      <c r="H20" s="3"/>
      <c r="I20" s="4"/>
      <c r="J20" s="5"/>
      <c r="K20" s="6"/>
      <c r="L20" s="3"/>
      <c r="M20" s="3"/>
      <c r="N20" s="2"/>
      <c r="O20" s="2"/>
      <c r="P20" s="4"/>
      <c r="Q20" s="2"/>
      <c r="R20" s="4"/>
      <c r="S20" s="2"/>
      <c r="T20" s="3"/>
      <c r="U20" s="2"/>
      <c r="V20" s="7"/>
      <c r="W20" s="2"/>
      <c r="X20" s="2"/>
      <c r="Y20" s="2"/>
      <c r="Z20" s="2"/>
      <c r="AA20" s="2"/>
      <c r="AB20" s="2"/>
      <c r="AC20" s="2"/>
      <c r="AD20" s="2"/>
      <c r="AE20" s="2"/>
      <c r="AF20" s="3"/>
    </row>
    <row r="21" spans="3:32" ht="20.25" x14ac:dyDescent="0.2">
      <c r="C21" s="2"/>
      <c r="D21" s="2"/>
      <c r="E21" s="3"/>
      <c r="F21" s="3"/>
      <c r="G21" s="2"/>
      <c r="H21" s="38"/>
      <c r="I21" s="4"/>
      <c r="J21" s="5"/>
      <c r="K21" s="6"/>
      <c r="L21" s="3"/>
      <c r="M21" s="3"/>
      <c r="N21" s="2"/>
      <c r="O21" s="2"/>
      <c r="P21" s="4"/>
      <c r="Q21" s="2"/>
      <c r="R21" s="4"/>
      <c r="S21" s="2"/>
      <c r="T21" s="3"/>
      <c r="U21" s="2"/>
      <c r="V21" s="7"/>
      <c r="W21" s="2"/>
      <c r="X21" s="2"/>
      <c r="Y21" s="2"/>
      <c r="Z21" s="2"/>
      <c r="AA21" s="2"/>
      <c r="AB21" s="2"/>
      <c r="AC21" s="2"/>
      <c r="AD21" s="2"/>
      <c r="AE21" s="2"/>
      <c r="AF21" s="3"/>
    </row>
    <row r="22" spans="3:32" ht="20.25" x14ac:dyDescent="0.2">
      <c r="C22" s="2"/>
      <c r="D22" s="2"/>
      <c r="E22" s="3"/>
      <c r="F22" s="3"/>
      <c r="G22" s="2"/>
      <c r="H22" s="38"/>
      <c r="I22" s="4"/>
      <c r="J22" s="5"/>
      <c r="K22" s="6"/>
      <c r="L22" s="3"/>
      <c r="M22" s="3"/>
      <c r="N22" s="2"/>
      <c r="O22" s="2"/>
      <c r="P22" s="4"/>
      <c r="Q22" s="2"/>
      <c r="R22" s="4"/>
      <c r="S22" s="2"/>
      <c r="T22" s="3"/>
      <c r="U22" s="2"/>
      <c r="V22" s="7"/>
      <c r="W22" s="2"/>
      <c r="X22" s="2"/>
      <c r="Y22" s="2"/>
      <c r="Z22" s="2"/>
      <c r="AA22" s="2"/>
      <c r="AB22" s="2"/>
      <c r="AC22" s="2"/>
      <c r="AD22" s="2"/>
      <c r="AE22" s="2"/>
      <c r="AF22" s="3"/>
    </row>
    <row r="23" spans="3:32" ht="20.25" x14ac:dyDescent="0.2">
      <c r="C23" s="2"/>
      <c r="D23" s="2"/>
      <c r="E23" s="3"/>
      <c r="F23" s="3"/>
      <c r="G23" s="2"/>
      <c r="H23" s="3"/>
      <c r="I23" s="4"/>
      <c r="J23" s="5"/>
      <c r="K23" s="6"/>
      <c r="L23" s="3"/>
      <c r="M23" s="3"/>
      <c r="N23" s="2"/>
      <c r="O23" s="2"/>
      <c r="P23" s="4"/>
      <c r="Q23" s="2"/>
      <c r="R23" s="4"/>
      <c r="S23" s="2"/>
      <c r="T23" s="3"/>
      <c r="U23" s="2"/>
      <c r="V23" s="7"/>
      <c r="W23" s="2"/>
      <c r="X23" s="2"/>
      <c r="Y23" s="2"/>
      <c r="Z23" s="2"/>
      <c r="AA23" s="2"/>
      <c r="AB23" s="2"/>
      <c r="AC23" s="2"/>
      <c r="AD23" s="2"/>
      <c r="AE23" s="2"/>
      <c r="AF23" s="3"/>
    </row>
    <row r="24" spans="3:32" ht="20.25" x14ac:dyDescent="0.2">
      <c r="C24" s="2"/>
      <c r="D24" s="36"/>
      <c r="E24" s="3"/>
      <c r="F24" s="3"/>
      <c r="G24" s="2"/>
      <c r="H24" s="3"/>
      <c r="I24" s="4"/>
      <c r="J24" s="5"/>
      <c r="K24" s="6"/>
      <c r="L24" s="3"/>
      <c r="M24" s="3"/>
      <c r="N24" s="2"/>
      <c r="O24" s="2"/>
      <c r="P24" s="4"/>
      <c r="Q24" s="2"/>
      <c r="R24" s="4"/>
      <c r="S24" s="2"/>
      <c r="T24" s="3"/>
      <c r="U24" s="2"/>
      <c r="V24" s="7"/>
      <c r="W24" s="2"/>
      <c r="X24" s="2"/>
      <c r="Y24" s="2"/>
      <c r="Z24" s="2"/>
      <c r="AA24" s="2"/>
      <c r="AB24" s="2"/>
      <c r="AC24" s="2"/>
      <c r="AD24" s="2"/>
      <c r="AE24" s="2"/>
      <c r="AF24" s="3"/>
    </row>
    <row r="25" spans="3:32" x14ac:dyDescent="0.2">
      <c r="AF25" s="142"/>
    </row>
    <row r="26" spans="3:32" x14ac:dyDescent="0.2">
      <c r="AF26" s="142"/>
    </row>
    <row r="27" spans="3:32" x14ac:dyDescent="0.2">
      <c r="AF27" s="142"/>
    </row>
    <row r="28" spans="3:32" x14ac:dyDescent="0.2">
      <c r="AF28" s="142"/>
    </row>
    <row r="29" spans="3:32" x14ac:dyDescent="0.2">
      <c r="AF29" s="142"/>
    </row>
    <row r="30" spans="3:32" x14ac:dyDescent="0.2">
      <c r="AF30" s="142"/>
    </row>
    <row r="31" spans="3:32" x14ac:dyDescent="0.2">
      <c r="AF31" s="142"/>
    </row>
    <row r="32" spans="3:32" x14ac:dyDescent="0.2">
      <c r="AF32" s="142"/>
    </row>
    <row r="33" spans="32:32" x14ac:dyDescent="0.2">
      <c r="AF33" s="142"/>
    </row>
    <row r="34" spans="32:32" x14ac:dyDescent="0.2">
      <c r="AF34" s="142"/>
    </row>
    <row r="35" spans="32:32" x14ac:dyDescent="0.2">
      <c r="AF35" s="142"/>
    </row>
    <row r="36" spans="32:32" x14ac:dyDescent="0.2">
      <c r="AF36" s="142"/>
    </row>
    <row r="37" spans="32:32" x14ac:dyDescent="0.2">
      <c r="AF37" s="142"/>
    </row>
    <row r="38" spans="32:32" x14ac:dyDescent="0.2">
      <c r="AF38" s="142"/>
    </row>
    <row r="39" spans="32:32" x14ac:dyDescent="0.2">
      <c r="AF39" s="142"/>
    </row>
    <row r="40" spans="32:32" x14ac:dyDescent="0.2">
      <c r="AF40" s="142"/>
    </row>
    <row r="41" spans="32:32" x14ac:dyDescent="0.2">
      <c r="AF41" s="142"/>
    </row>
    <row r="42" spans="32:32" x14ac:dyDescent="0.2">
      <c r="AF42" s="142"/>
    </row>
    <row r="43" spans="32:32" x14ac:dyDescent="0.2">
      <c r="AF43" s="142"/>
    </row>
    <row r="44" spans="32:32" x14ac:dyDescent="0.2">
      <c r="AF44" s="142"/>
    </row>
    <row r="45" spans="32:32" x14ac:dyDescent="0.2">
      <c r="AF45" s="142"/>
    </row>
    <row r="46" spans="32:32" x14ac:dyDescent="0.2">
      <c r="AF46" s="142"/>
    </row>
    <row r="47" spans="32:32" x14ac:dyDescent="0.2">
      <c r="AF47" s="142"/>
    </row>
    <row r="48" spans="32:32" x14ac:dyDescent="0.2">
      <c r="AF48" s="142"/>
    </row>
    <row r="49" spans="32:32" x14ac:dyDescent="0.2">
      <c r="AF49" s="142"/>
    </row>
    <row r="50" spans="32:32" x14ac:dyDescent="0.2">
      <c r="AF50" s="142"/>
    </row>
    <row r="51" spans="32:32" x14ac:dyDescent="0.2">
      <c r="AF51" s="142"/>
    </row>
    <row r="52" spans="32:32" x14ac:dyDescent="0.2">
      <c r="AF52" s="142"/>
    </row>
    <row r="53" spans="32:32" x14ac:dyDescent="0.2">
      <c r="AF53" s="142"/>
    </row>
    <row r="54" spans="32:32" x14ac:dyDescent="0.2">
      <c r="AF54" s="142"/>
    </row>
    <row r="55" spans="32:32" x14ac:dyDescent="0.2">
      <c r="AF55" s="142"/>
    </row>
    <row r="56" spans="32:32" x14ac:dyDescent="0.2">
      <c r="AF56" s="142"/>
    </row>
    <row r="57" spans="32:32" x14ac:dyDescent="0.2">
      <c r="AF57" s="142"/>
    </row>
    <row r="58" spans="32:32" x14ac:dyDescent="0.2">
      <c r="AF58" s="142"/>
    </row>
    <row r="59" spans="32:32" x14ac:dyDescent="0.2">
      <c r="AF59" s="142"/>
    </row>
    <row r="60" spans="32:32" x14ac:dyDescent="0.2">
      <c r="AF60" s="142"/>
    </row>
    <row r="61" spans="32:32" x14ac:dyDescent="0.2">
      <c r="AF61" s="142"/>
    </row>
    <row r="62" spans="32:32" x14ac:dyDescent="0.2">
      <c r="AF62" s="142"/>
    </row>
    <row r="63" spans="32:32" x14ac:dyDescent="0.2">
      <c r="AF63" s="142"/>
    </row>
    <row r="64" spans="32:32" x14ac:dyDescent="0.2">
      <c r="AF64" s="142"/>
    </row>
    <row r="65" spans="32:32" x14ac:dyDescent="0.2">
      <c r="AF65" s="142"/>
    </row>
    <row r="66" spans="32:32" x14ac:dyDescent="0.2">
      <c r="AF66" s="142"/>
    </row>
    <row r="67" spans="32:32" x14ac:dyDescent="0.2">
      <c r="AF67" s="142"/>
    </row>
    <row r="68" spans="32:32" x14ac:dyDescent="0.2">
      <c r="AF68" s="142"/>
    </row>
    <row r="69" spans="32:32" x14ac:dyDescent="0.2">
      <c r="AF69" s="142"/>
    </row>
    <row r="70" spans="32:32" x14ac:dyDescent="0.2">
      <c r="AF70" s="142"/>
    </row>
    <row r="71" spans="32:32" x14ac:dyDescent="0.2">
      <c r="AF71" s="142"/>
    </row>
    <row r="72" spans="32:32" x14ac:dyDescent="0.2">
      <c r="AF72" s="142"/>
    </row>
    <row r="73" spans="32:32" x14ac:dyDescent="0.2">
      <c r="AF73" s="142"/>
    </row>
    <row r="74" spans="32:32" x14ac:dyDescent="0.2">
      <c r="AF74" s="142"/>
    </row>
    <row r="75" spans="32:32" x14ac:dyDescent="0.2">
      <c r="AF75" s="142"/>
    </row>
    <row r="76" spans="32:32" x14ac:dyDescent="0.2">
      <c r="AF76" s="142"/>
    </row>
    <row r="77" spans="32:32" x14ac:dyDescent="0.2">
      <c r="AF77" s="142"/>
    </row>
    <row r="78" spans="32:32" x14ac:dyDescent="0.2">
      <c r="AF78" s="142"/>
    </row>
    <row r="79" spans="32:32" x14ac:dyDescent="0.2">
      <c r="AF79" s="142"/>
    </row>
    <row r="80" spans="32:32" x14ac:dyDescent="0.2">
      <c r="AF80" s="142"/>
    </row>
    <row r="81" spans="32:32" x14ac:dyDescent="0.2">
      <c r="AF81" s="142"/>
    </row>
    <row r="82" spans="32:32" x14ac:dyDescent="0.2">
      <c r="AF82" s="142"/>
    </row>
    <row r="83" spans="32:32" x14ac:dyDescent="0.2">
      <c r="AF83" s="142"/>
    </row>
    <row r="84" spans="32:32" x14ac:dyDescent="0.2">
      <c r="AF84" s="142"/>
    </row>
    <row r="85" spans="32:32" x14ac:dyDescent="0.2">
      <c r="AF85" s="142"/>
    </row>
    <row r="86" spans="32:32" x14ac:dyDescent="0.2">
      <c r="AF86" s="142"/>
    </row>
    <row r="87" spans="32:32" x14ac:dyDescent="0.2">
      <c r="AF87" s="142"/>
    </row>
    <row r="88" spans="32:32" x14ac:dyDescent="0.2">
      <c r="AF88" s="142"/>
    </row>
    <row r="89" spans="32:32" x14ac:dyDescent="0.2">
      <c r="AF89" s="142"/>
    </row>
    <row r="90" spans="32:32" x14ac:dyDescent="0.2">
      <c r="AF90" s="142"/>
    </row>
    <row r="91" spans="32:32" x14ac:dyDescent="0.2">
      <c r="AF91" s="142"/>
    </row>
    <row r="92" spans="32:32" x14ac:dyDescent="0.2">
      <c r="AF92" s="142"/>
    </row>
    <row r="93" spans="32:32" x14ac:dyDescent="0.2">
      <c r="AF93" s="142"/>
    </row>
    <row r="94" spans="32:32" x14ac:dyDescent="0.2">
      <c r="AF94" s="142"/>
    </row>
    <row r="95" spans="32:32" x14ac:dyDescent="0.2">
      <c r="AF95" s="142"/>
    </row>
    <row r="96" spans="32:32" x14ac:dyDescent="0.2">
      <c r="AF96" s="142"/>
    </row>
    <row r="97" spans="32:32" x14ac:dyDescent="0.2">
      <c r="AF97" s="142"/>
    </row>
    <row r="98" spans="32:32" x14ac:dyDescent="0.2">
      <c r="AF98" s="142"/>
    </row>
    <row r="99" spans="32:32" x14ac:dyDescent="0.2">
      <c r="AF99" s="142"/>
    </row>
    <row r="100" spans="32:32" x14ac:dyDescent="0.2">
      <c r="AF100" s="142"/>
    </row>
    <row r="101" spans="32:32" x14ac:dyDescent="0.2">
      <c r="AF101" s="142"/>
    </row>
    <row r="102" spans="32:32" x14ac:dyDescent="0.2">
      <c r="AF102" s="142"/>
    </row>
    <row r="103" spans="32:32" x14ac:dyDescent="0.2">
      <c r="AF103" s="142"/>
    </row>
    <row r="104" spans="32:32" x14ac:dyDescent="0.2">
      <c r="AF104" s="142"/>
    </row>
    <row r="105" spans="32:32" x14ac:dyDescent="0.2">
      <c r="AF105" s="142"/>
    </row>
    <row r="106" spans="32:32" x14ac:dyDescent="0.2">
      <c r="AF106" s="142"/>
    </row>
    <row r="107" spans="32:32" x14ac:dyDescent="0.2">
      <c r="AF107" s="142"/>
    </row>
    <row r="108" spans="32:32" x14ac:dyDescent="0.2">
      <c r="AF108" s="142"/>
    </row>
    <row r="109" spans="32:32" x14ac:dyDescent="0.2">
      <c r="AF109" s="142"/>
    </row>
    <row r="110" spans="32:32" x14ac:dyDescent="0.2">
      <c r="AF110" s="142"/>
    </row>
    <row r="111" spans="32:32" x14ac:dyDescent="0.2">
      <c r="AF111" s="142"/>
    </row>
    <row r="112" spans="32:32" x14ac:dyDescent="0.2">
      <c r="AF112" s="142"/>
    </row>
    <row r="113" spans="32:32" x14ac:dyDescent="0.2">
      <c r="AF113" s="142"/>
    </row>
    <row r="114" spans="32:32" x14ac:dyDescent="0.2">
      <c r="AF114" s="142"/>
    </row>
    <row r="115" spans="32:32" x14ac:dyDescent="0.2">
      <c r="AF115" s="142"/>
    </row>
    <row r="116" spans="32:32" x14ac:dyDescent="0.2">
      <c r="AF116" s="142"/>
    </row>
    <row r="117" spans="32:32" x14ac:dyDescent="0.2">
      <c r="AF117" s="142"/>
    </row>
    <row r="118" spans="32:32" x14ac:dyDescent="0.2">
      <c r="AF118" s="142"/>
    </row>
    <row r="119" spans="32:32" x14ac:dyDescent="0.2">
      <c r="AF119" s="142"/>
    </row>
    <row r="120" spans="32:32" x14ac:dyDescent="0.2">
      <c r="AF120" s="142"/>
    </row>
    <row r="121" spans="32:32" x14ac:dyDescent="0.2">
      <c r="AF121" s="142"/>
    </row>
    <row r="122" spans="32:32" x14ac:dyDescent="0.2">
      <c r="AF122" s="142"/>
    </row>
    <row r="123" spans="32:32" x14ac:dyDescent="0.2">
      <c r="AF123" s="142"/>
    </row>
    <row r="124" spans="32:32" x14ac:dyDescent="0.2">
      <c r="AF124" s="142"/>
    </row>
    <row r="125" spans="32:32" x14ac:dyDescent="0.2">
      <c r="AF125" s="142"/>
    </row>
    <row r="126" spans="32:32" x14ac:dyDescent="0.2">
      <c r="AF126" s="142"/>
    </row>
    <row r="127" spans="32:32" x14ac:dyDescent="0.2">
      <c r="AF127" s="142"/>
    </row>
    <row r="128" spans="32:32" x14ac:dyDescent="0.2">
      <c r="AF128" s="142"/>
    </row>
    <row r="129" spans="32:32" x14ac:dyDescent="0.2">
      <c r="AF129" s="142"/>
    </row>
    <row r="130" spans="32:32" x14ac:dyDescent="0.2">
      <c r="AF130" s="142"/>
    </row>
    <row r="131" spans="32:32" x14ac:dyDescent="0.2">
      <c r="AF131" s="142"/>
    </row>
    <row r="132" spans="32:32" x14ac:dyDescent="0.2">
      <c r="AF132" s="142"/>
    </row>
    <row r="133" spans="32:32" x14ac:dyDescent="0.2">
      <c r="AF133" s="142"/>
    </row>
    <row r="134" spans="32:32" x14ac:dyDescent="0.2">
      <c r="AF134" s="142"/>
    </row>
    <row r="135" spans="32:32" x14ac:dyDescent="0.2">
      <c r="AF135" s="142"/>
    </row>
    <row r="136" spans="32:32" x14ac:dyDescent="0.2">
      <c r="AF136" s="142"/>
    </row>
    <row r="137" spans="32:32" x14ac:dyDescent="0.2">
      <c r="AF137" s="142"/>
    </row>
    <row r="138" spans="32:32" x14ac:dyDescent="0.2">
      <c r="AF138" s="142"/>
    </row>
    <row r="139" spans="32:32" x14ac:dyDescent="0.2">
      <c r="AF139" s="142"/>
    </row>
    <row r="140" spans="32:32" x14ac:dyDescent="0.2">
      <c r="AF140" s="142"/>
    </row>
    <row r="141" spans="32:32" x14ac:dyDescent="0.2">
      <c r="AF141" s="142"/>
    </row>
    <row r="142" spans="32:32" x14ac:dyDescent="0.2">
      <c r="AF142" s="142"/>
    </row>
    <row r="143" spans="32:32" x14ac:dyDescent="0.2">
      <c r="AF143" s="142"/>
    </row>
    <row r="144" spans="32:32" x14ac:dyDescent="0.2">
      <c r="AF144" s="142"/>
    </row>
    <row r="145" spans="32:32" x14ac:dyDescent="0.2">
      <c r="AF145" s="142"/>
    </row>
    <row r="146" spans="32:32" x14ac:dyDescent="0.2">
      <c r="AF146" s="142"/>
    </row>
    <row r="147" spans="32:32" x14ac:dyDescent="0.2">
      <c r="AF147" s="142"/>
    </row>
    <row r="148" spans="32:32" x14ac:dyDescent="0.2">
      <c r="AF148" s="142"/>
    </row>
    <row r="149" spans="32:32" x14ac:dyDescent="0.2">
      <c r="AF149" s="142"/>
    </row>
    <row r="150" spans="32:32" x14ac:dyDescent="0.2">
      <c r="AF150" s="142"/>
    </row>
    <row r="151" spans="32:32" x14ac:dyDescent="0.2">
      <c r="AF151" s="142"/>
    </row>
    <row r="152" spans="32:32" x14ac:dyDescent="0.2">
      <c r="AF152" s="142"/>
    </row>
    <row r="153" spans="32:32" x14ac:dyDescent="0.2">
      <c r="AF153" s="142"/>
    </row>
    <row r="154" spans="32:32" x14ac:dyDescent="0.2">
      <c r="AF154" s="142"/>
    </row>
    <row r="155" spans="32:32" x14ac:dyDescent="0.2">
      <c r="AF155" s="142"/>
    </row>
    <row r="156" spans="32:32" x14ac:dyDescent="0.2">
      <c r="AF156" s="142"/>
    </row>
    <row r="157" spans="32:32" x14ac:dyDescent="0.2">
      <c r="AF157" s="142"/>
    </row>
    <row r="158" spans="32:32" x14ac:dyDescent="0.2">
      <c r="AF158" s="142"/>
    </row>
    <row r="159" spans="32:32" x14ac:dyDescent="0.2">
      <c r="AF159" s="142"/>
    </row>
    <row r="160" spans="32:32" x14ac:dyDescent="0.2">
      <c r="AF160" s="142"/>
    </row>
    <row r="161" spans="32:32" x14ac:dyDescent="0.2">
      <c r="AF161" s="142"/>
    </row>
    <row r="162" spans="32:32" x14ac:dyDescent="0.2">
      <c r="AF162" s="142"/>
    </row>
    <row r="163" spans="32:32" x14ac:dyDescent="0.2">
      <c r="AF163" s="142"/>
    </row>
    <row r="164" spans="32:32" x14ac:dyDescent="0.2">
      <c r="AF164" s="142"/>
    </row>
    <row r="165" spans="32:32" x14ac:dyDescent="0.2">
      <c r="AF165" s="142"/>
    </row>
    <row r="166" spans="32:32" x14ac:dyDescent="0.2">
      <c r="AF166" s="142"/>
    </row>
    <row r="167" spans="32:32" x14ac:dyDescent="0.2">
      <c r="AF167" s="142"/>
    </row>
    <row r="168" spans="32:32" x14ac:dyDescent="0.2">
      <c r="AF168" s="142"/>
    </row>
    <row r="169" spans="32:32" x14ac:dyDescent="0.2">
      <c r="AF169" s="142"/>
    </row>
    <row r="170" spans="32:32" x14ac:dyDescent="0.2">
      <c r="AF170" s="142"/>
    </row>
    <row r="171" spans="32:32" x14ac:dyDescent="0.2">
      <c r="AF171" s="142"/>
    </row>
    <row r="172" spans="32:32" x14ac:dyDescent="0.2">
      <c r="AF172" s="142"/>
    </row>
    <row r="173" spans="32:32" x14ac:dyDescent="0.2">
      <c r="AF173" s="142"/>
    </row>
    <row r="174" spans="32:32" x14ac:dyDescent="0.2">
      <c r="AF174" s="142"/>
    </row>
    <row r="175" spans="32:32" x14ac:dyDescent="0.2">
      <c r="AF175" s="142"/>
    </row>
    <row r="176" spans="32:32" x14ac:dyDescent="0.2">
      <c r="AF176" s="142"/>
    </row>
    <row r="177" spans="32:32" x14ac:dyDescent="0.2">
      <c r="AF177" s="142"/>
    </row>
    <row r="178" spans="32:32" x14ac:dyDescent="0.2">
      <c r="AF178" s="142"/>
    </row>
    <row r="179" spans="32:32" x14ac:dyDescent="0.2">
      <c r="AF179" s="142"/>
    </row>
    <row r="180" spans="32:32" x14ac:dyDescent="0.2">
      <c r="AF180" s="142"/>
    </row>
    <row r="181" spans="32:32" x14ac:dyDescent="0.2">
      <c r="AF181" s="142"/>
    </row>
    <row r="182" spans="32:32" x14ac:dyDescent="0.2">
      <c r="AF182" s="142"/>
    </row>
    <row r="183" spans="32:32" x14ac:dyDescent="0.2">
      <c r="AF183" s="142"/>
    </row>
    <row r="184" spans="32:32" x14ac:dyDescent="0.2">
      <c r="AF184" s="142"/>
    </row>
    <row r="185" spans="32:32" x14ac:dyDescent="0.2">
      <c r="AF185" s="142"/>
    </row>
    <row r="186" spans="32:32" x14ac:dyDescent="0.2">
      <c r="AF186" s="142"/>
    </row>
    <row r="187" spans="32:32" x14ac:dyDescent="0.2">
      <c r="AF187" s="142"/>
    </row>
    <row r="188" spans="32:32" x14ac:dyDescent="0.2">
      <c r="AF188" s="142"/>
    </row>
    <row r="189" spans="32:32" x14ac:dyDescent="0.2">
      <c r="AF189" s="142"/>
    </row>
    <row r="190" spans="32:32" x14ac:dyDescent="0.2">
      <c r="AF190" s="142"/>
    </row>
    <row r="191" spans="32:32" x14ac:dyDescent="0.2">
      <c r="AF191" s="142"/>
    </row>
    <row r="192" spans="32:32" x14ac:dyDescent="0.2">
      <c r="AF192" s="142"/>
    </row>
    <row r="193" spans="32:32" x14ac:dyDescent="0.2">
      <c r="AF193" s="142"/>
    </row>
    <row r="194" spans="32:32" x14ac:dyDescent="0.2">
      <c r="AF194" s="142"/>
    </row>
    <row r="195" spans="32:32" x14ac:dyDescent="0.2">
      <c r="AF195" s="142"/>
    </row>
    <row r="196" spans="32:32" x14ac:dyDescent="0.2">
      <c r="AF196" s="142"/>
    </row>
    <row r="197" spans="32:32" x14ac:dyDescent="0.2">
      <c r="AF197" s="142"/>
    </row>
    <row r="198" spans="32:32" x14ac:dyDescent="0.2">
      <c r="AF198" s="142"/>
    </row>
    <row r="199" spans="32:32" x14ac:dyDescent="0.2">
      <c r="AF199" s="142"/>
    </row>
    <row r="200" spans="32:32" x14ac:dyDescent="0.2">
      <c r="AF200" s="142"/>
    </row>
    <row r="201" spans="32:32" x14ac:dyDescent="0.2">
      <c r="AF201" s="142"/>
    </row>
    <row r="202" spans="32:32" x14ac:dyDescent="0.2">
      <c r="AF202" s="142"/>
    </row>
    <row r="203" spans="32:32" x14ac:dyDescent="0.2">
      <c r="AF203" s="142"/>
    </row>
    <row r="204" spans="32:32" x14ac:dyDescent="0.2">
      <c r="AF204" s="142"/>
    </row>
    <row r="205" spans="32:32" x14ac:dyDescent="0.2">
      <c r="AF205" s="142"/>
    </row>
    <row r="206" spans="32:32" x14ac:dyDescent="0.2">
      <c r="AF206" s="142"/>
    </row>
    <row r="207" spans="32:32" x14ac:dyDescent="0.2">
      <c r="AF207" s="142"/>
    </row>
    <row r="208" spans="32:32" x14ac:dyDescent="0.2">
      <c r="AF208" s="142"/>
    </row>
    <row r="209" spans="32:32" x14ac:dyDescent="0.2">
      <c r="AF209" s="142"/>
    </row>
    <row r="210" spans="32:32" x14ac:dyDescent="0.2">
      <c r="AF210" s="142"/>
    </row>
    <row r="211" spans="32:32" x14ac:dyDescent="0.2">
      <c r="AF211" s="142"/>
    </row>
    <row r="212" spans="32:32" x14ac:dyDescent="0.2">
      <c r="AF212" s="142"/>
    </row>
    <row r="213" spans="32:32" x14ac:dyDescent="0.2">
      <c r="AF213" s="142"/>
    </row>
    <row r="214" spans="32:32" x14ac:dyDescent="0.2">
      <c r="AF214" s="142"/>
    </row>
    <row r="215" spans="32:32" x14ac:dyDescent="0.2">
      <c r="AF215" s="142"/>
    </row>
    <row r="216" spans="32:32" x14ac:dyDescent="0.2">
      <c r="AF216" s="142"/>
    </row>
    <row r="217" spans="32:32" x14ac:dyDescent="0.2">
      <c r="AF217" s="142"/>
    </row>
    <row r="218" spans="32:32" x14ac:dyDescent="0.2">
      <c r="AF218" s="142"/>
    </row>
    <row r="219" spans="32:32" x14ac:dyDescent="0.2">
      <c r="AF219" s="142"/>
    </row>
    <row r="220" spans="32:32" x14ac:dyDescent="0.2">
      <c r="AF220" s="142"/>
    </row>
    <row r="221" spans="32:32" x14ac:dyDescent="0.2">
      <c r="AF221" s="142"/>
    </row>
    <row r="222" spans="32:32" x14ac:dyDescent="0.2">
      <c r="AF222" s="142"/>
    </row>
    <row r="223" spans="32:32" x14ac:dyDescent="0.2">
      <c r="AF223" s="142"/>
    </row>
    <row r="224" spans="32:32" x14ac:dyDescent="0.2">
      <c r="AF224" s="142"/>
    </row>
    <row r="225" spans="32:32" x14ac:dyDescent="0.2">
      <c r="AF225" s="142"/>
    </row>
    <row r="226" spans="32:32" x14ac:dyDescent="0.2">
      <c r="AF226" s="142"/>
    </row>
    <row r="227" spans="32:32" x14ac:dyDescent="0.2">
      <c r="AF227" s="142"/>
    </row>
    <row r="228" spans="32:32" x14ac:dyDescent="0.2">
      <c r="AF228" s="142"/>
    </row>
    <row r="229" spans="32:32" x14ac:dyDescent="0.2">
      <c r="AF229" s="142"/>
    </row>
    <row r="230" spans="32:32" x14ac:dyDescent="0.2">
      <c r="AF230" s="142"/>
    </row>
    <row r="231" spans="32:32" x14ac:dyDescent="0.2">
      <c r="AF231" s="142"/>
    </row>
    <row r="232" spans="32:32" x14ac:dyDescent="0.2">
      <c r="AF232" s="142"/>
    </row>
    <row r="233" spans="32:32" x14ac:dyDescent="0.2">
      <c r="AF233" s="142"/>
    </row>
    <row r="234" spans="32:32" x14ac:dyDescent="0.2">
      <c r="AF234" s="142"/>
    </row>
    <row r="235" spans="32:32" x14ac:dyDescent="0.2">
      <c r="AF235" s="142"/>
    </row>
    <row r="236" spans="32:32" x14ac:dyDescent="0.2">
      <c r="AF236" s="142"/>
    </row>
    <row r="237" spans="32:32" x14ac:dyDescent="0.2">
      <c r="AF237" s="142"/>
    </row>
    <row r="238" spans="32:32" x14ac:dyDescent="0.2">
      <c r="AF238" s="142"/>
    </row>
    <row r="239" spans="32:32" x14ac:dyDescent="0.2">
      <c r="AF239" s="142"/>
    </row>
    <row r="240" spans="32:32" x14ac:dyDescent="0.2">
      <c r="AF240" s="142"/>
    </row>
    <row r="241" spans="32:32" x14ac:dyDescent="0.2">
      <c r="AF241" s="142"/>
    </row>
    <row r="242" spans="32:32" x14ac:dyDescent="0.2">
      <c r="AF242" s="142"/>
    </row>
    <row r="243" spans="32:32" x14ac:dyDescent="0.2">
      <c r="AF243" s="142"/>
    </row>
    <row r="244" spans="32:32" x14ac:dyDescent="0.2">
      <c r="AF244" s="142"/>
    </row>
    <row r="245" spans="32:32" x14ac:dyDescent="0.2">
      <c r="AF245" s="142"/>
    </row>
    <row r="246" spans="32:32" x14ac:dyDescent="0.2">
      <c r="AF246" s="142"/>
    </row>
    <row r="247" spans="32:32" x14ac:dyDescent="0.2">
      <c r="AF247" s="142"/>
    </row>
    <row r="248" spans="32:32" x14ac:dyDescent="0.2">
      <c r="AF248" s="142"/>
    </row>
    <row r="249" spans="32:32" x14ac:dyDescent="0.2">
      <c r="AF249" s="142"/>
    </row>
    <row r="250" spans="32:32" x14ac:dyDescent="0.2">
      <c r="AF250" s="142"/>
    </row>
    <row r="251" spans="32:32" x14ac:dyDescent="0.2">
      <c r="AF251" s="142"/>
    </row>
    <row r="252" spans="32:32" x14ac:dyDescent="0.2">
      <c r="AF252" s="142"/>
    </row>
    <row r="253" spans="32:32" x14ac:dyDescent="0.2">
      <c r="AF253" s="142"/>
    </row>
    <row r="254" spans="32:32" x14ac:dyDescent="0.2">
      <c r="AF254" s="142"/>
    </row>
    <row r="255" spans="32:32" x14ac:dyDescent="0.2">
      <c r="AF255" s="142"/>
    </row>
    <row r="256" spans="32:32" x14ac:dyDescent="0.2">
      <c r="AF256" s="142"/>
    </row>
    <row r="257" spans="32:32" x14ac:dyDescent="0.2">
      <c r="AF257" s="142"/>
    </row>
    <row r="258" spans="32:32" x14ac:dyDescent="0.2">
      <c r="AF258" s="142"/>
    </row>
    <row r="259" spans="32:32" x14ac:dyDescent="0.2">
      <c r="AF259" s="142"/>
    </row>
    <row r="260" spans="32:32" x14ac:dyDescent="0.2">
      <c r="AF260" s="142"/>
    </row>
    <row r="261" spans="32:32" x14ac:dyDescent="0.2">
      <c r="AF261" s="142"/>
    </row>
    <row r="262" spans="32:32" x14ac:dyDescent="0.2">
      <c r="AF262" s="142"/>
    </row>
    <row r="263" spans="32:32" x14ac:dyDescent="0.2">
      <c r="AF263" s="142"/>
    </row>
    <row r="264" spans="32:32" x14ac:dyDescent="0.2">
      <c r="AF264" s="142"/>
    </row>
    <row r="265" spans="32:32" x14ac:dyDescent="0.2">
      <c r="AF265" s="142"/>
    </row>
    <row r="266" spans="32:32" x14ac:dyDescent="0.2">
      <c r="AF266" s="142"/>
    </row>
    <row r="267" spans="32:32" x14ac:dyDescent="0.2">
      <c r="AF267" s="142"/>
    </row>
    <row r="268" spans="32:32" x14ac:dyDescent="0.2">
      <c r="AF268" s="142"/>
    </row>
    <row r="269" spans="32:32" x14ac:dyDescent="0.2">
      <c r="AF269" s="142"/>
    </row>
    <row r="270" spans="32:32" x14ac:dyDescent="0.2">
      <c r="AF270" s="142"/>
    </row>
  </sheetData>
  <protectedRanges>
    <protectedRange sqref="Y10:AD10" name="Rango1_2_1"/>
    <protectedRange sqref="V11:X13 V14:W14" name="Rango1_1_1_6"/>
  </protectedRanges>
  <mergeCells count="36">
    <mergeCell ref="C6:D8"/>
    <mergeCell ref="E6:Y6"/>
    <mergeCell ref="Z6:AF6"/>
    <mergeCell ref="E7:Y7"/>
    <mergeCell ref="Z7:AF7"/>
    <mergeCell ref="E8:Y8"/>
    <mergeCell ref="Z8:AF8"/>
    <mergeCell ref="M9:M10"/>
    <mergeCell ref="N9:R9"/>
    <mergeCell ref="C9:C10"/>
    <mergeCell ref="D9:D10"/>
    <mergeCell ref="E9:E10"/>
    <mergeCell ref="F9:F10"/>
    <mergeCell ref="G9:G10"/>
    <mergeCell ref="H9:H10"/>
    <mergeCell ref="Y9:AD9"/>
    <mergeCell ref="AE9:AF9"/>
    <mergeCell ref="C11:C14"/>
    <mergeCell ref="D11:D14"/>
    <mergeCell ref="E11:E14"/>
    <mergeCell ref="F11:F14"/>
    <mergeCell ref="S9:S10"/>
    <mergeCell ref="T9:T10"/>
    <mergeCell ref="U9:U10"/>
    <mergeCell ref="V9:V10"/>
    <mergeCell ref="W9:W10"/>
    <mergeCell ref="X9:X10"/>
    <mergeCell ref="I9:I10"/>
    <mergeCell ref="J9:J10"/>
    <mergeCell ref="K9:K10"/>
    <mergeCell ref="L9:L10"/>
    <mergeCell ref="A13:A14"/>
    <mergeCell ref="C16:D16"/>
    <mergeCell ref="C17:D17"/>
    <mergeCell ref="D18:F18"/>
    <mergeCell ref="D19:F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9"/>
  <sheetViews>
    <sheetView showGridLines="0" topLeftCell="B8" zoomScale="25" zoomScaleNormal="25" workbookViewId="0">
      <selection activeCell="T9" activeCellId="2" sqref="D9:D13 G9:H13 T9:T13"/>
    </sheetView>
  </sheetViews>
  <sheetFormatPr baseColWidth="10" defaultRowHeight="20.25" x14ac:dyDescent="0.3"/>
  <cols>
    <col min="1" max="1" width="16.42578125" style="1" hidden="1" customWidth="1"/>
    <col min="2" max="2" width="12.42578125" style="1" customWidth="1"/>
    <col min="3" max="3" width="37.5703125" style="2" customWidth="1"/>
    <col min="4" max="4" width="55.7109375" style="2" customWidth="1"/>
    <col min="5" max="5" width="64.42578125" style="3" customWidth="1"/>
    <col min="6" max="6" width="26.140625" style="3" customWidth="1"/>
    <col min="7" max="7" width="10" style="2" customWidth="1"/>
    <col min="8" max="8" width="33.28515625" style="3" customWidth="1"/>
    <col min="9" max="9" width="28.42578125" style="4" customWidth="1"/>
    <col min="10" max="10" width="20.140625" style="5" customWidth="1"/>
    <col min="11" max="11" width="41.5703125" style="6" customWidth="1"/>
    <col min="12" max="12" width="86.5703125" style="3" customWidth="1"/>
    <col min="13" max="13" width="80.28515625" style="3" customWidth="1"/>
    <col min="14" max="14" width="16" style="2" customWidth="1"/>
    <col min="15" max="15" width="8.42578125" style="2" bestFit="1" customWidth="1"/>
    <col min="16" max="16" width="6.28515625" style="4" bestFit="1" customWidth="1"/>
    <col min="17" max="17" width="10.140625" style="2" customWidth="1"/>
    <col min="18" max="18" width="13.140625" style="4" customWidth="1"/>
    <col min="19" max="19" width="11.85546875" style="2" customWidth="1"/>
    <col min="20" max="20" width="84.7109375" style="3" customWidth="1"/>
    <col min="21" max="21" width="35.85546875" style="2" customWidth="1"/>
    <col min="22" max="22" width="24.5703125" style="7" customWidth="1"/>
    <col min="23" max="23" width="13.85546875" style="2" customWidth="1"/>
    <col min="24" max="24" width="13.28515625" style="2" customWidth="1"/>
    <col min="25" max="25" width="11.28515625" style="2" customWidth="1"/>
    <col min="26" max="26" width="10.140625" style="2" bestFit="1" customWidth="1"/>
    <col min="27" max="27" width="11.7109375" style="2" customWidth="1"/>
    <col min="28" max="28" width="8.5703125" style="2" customWidth="1"/>
    <col min="29" max="29" width="15.5703125" style="2" customWidth="1"/>
    <col min="30" max="30" width="16.140625" style="2" customWidth="1"/>
    <col min="31" max="31" width="16.42578125" style="2" customWidth="1"/>
    <col min="32" max="32" width="139.42578125" style="39" customWidth="1"/>
    <col min="33" max="16384" width="11.42578125" style="1"/>
  </cols>
  <sheetData>
    <row r="1" spans="1:46" ht="9.75" customHeight="1" x14ac:dyDescent="0.3">
      <c r="AF1" s="3"/>
    </row>
    <row r="2" spans="1:46" s="159" customFormat="1" ht="28.5" customHeight="1" x14ac:dyDescent="0.3">
      <c r="C2" s="48"/>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row>
    <row r="3" spans="1:46" s="159" customFormat="1" ht="28.5" customHeight="1" x14ac:dyDescent="0.3">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row>
    <row r="4" spans="1:46" ht="28.5" customHeight="1" x14ac:dyDescent="0.3">
      <c r="C4" s="399"/>
      <c r="D4" s="400"/>
      <c r="E4" s="405" t="s">
        <v>0</v>
      </c>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7"/>
      <c r="AF4" s="51" t="s">
        <v>1</v>
      </c>
    </row>
    <row r="5" spans="1:46" ht="66" customHeight="1" x14ac:dyDescent="0.3">
      <c r="C5" s="401"/>
      <c r="D5" s="402"/>
      <c r="E5" s="408" t="s">
        <v>2</v>
      </c>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10"/>
      <c r="AF5" s="51" t="s">
        <v>3</v>
      </c>
    </row>
    <row r="6" spans="1:46" ht="54.75" customHeight="1" x14ac:dyDescent="0.3">
      <c r="C6" s="403"/>
      <c r="D6" s="404"/>
      <c r="E6" s="411" t="s">
        <v>4</v>
      </c>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3"/>
      <c r="AF6" s="108" t="s">
        <v>5</v>
      </c>
    </row>
    <row r="7" spans="1:46" ht="153.75" customHeight="1" x14ac:dyDescent="0.3">
      <c r="C7" s="414" t="s">
        <v>6</v>
      </c>
      <c r="D7" s="414" t="s">
        <v>7</v>
      </c>
      <c r="E7" s="414" t="s">
        <v>8</v>
      </c>
      <c r="F7" s="395" t="s">
        <v>9</v>
      </c>
      <c r="G7" s="393" t="s">
        <v>10</v>
      </c>
      <c r="H7" s="395" t="s">
        <v>11</v>
      </c>
      <c r="I7" s="427" t="s">
        <v>12</v>
      </c>
      <c r="J7" s="393" t="s">
        <v>13</v>
      </c>
      <c r="K7" s="395" t="s">
        <v>14</v>
      </c>
      <c r="L7" s="397" t="s">
        <v>15</v>
      </c>
      <c r="M7" s="395" t="s">
        <v>16</v>
      </c>
      <c r="N7" s="387" t="s">
        <v>17</v>
      </c>
      <c r="O7" s="388"/>
      <c r="P7" s="388"/>
      <c r="Q7" s="388"/>
      <c r="R7" s="389"/>
      <c r="S7" s="393" t="s">
        <v>18</v>
      </c>
      <c r="T7" s="395" t="s">
        <v>19</v>
      </c>
      <c r="U7" s="395" t="s">
        <v>20</v>
      </c>
      <c r="V7" s="393" t="s">
        <v>21</v>
      </c>
      <c r="W7" s="393" t="s">
        <v>22</v>
      </c>
      <c r="X7" s="393" t="s">
        <v>23</v>
      </c>
      <c r="Y7" s="387" t="s">
        <v>24</v>
      </c>
      <c r="Z7" s="388"/>
      <c r="AA7" s="388"/>
      <c r="AB7" s="388"/>
      <c r="AC7" s="388"/>
      <c r="AD7" s="389"/>
      <c r="AE7" s="387" t="s">
        <v>25</v>
      </c>
      <c r="AF7" s="389"/>
      <c r="AT7" s="1" t="s">
        <v>26</v>
      </c>
    </row>
    <row r="8" spans="1:46" s="10" customFormat="1" ht="264.75" customHeight="1" x14ac:dyDescent="0.3">
      <c r="C8" s="414"/>
      <c r="D8" s="414"/>
      <c r="E8" s="414"/>
      <c r="F8" s="478"/>
      <c r="G8" s="476"/>
      <c r="H8" s="478"/>
      <c r="I8" s="479"/>
      <c r="J8" s="476"/>
      <c r="K8" s="478"/>
      <c r="L8" s="477"/>
      <c r="M8" s="478"/>
      <c r="N8" s="11" t="s">
        <v>27</v>
      </c>
      <c r="O8" s="12" t="s">
        <v>28</v>
      </c>
      <c r="P8" s="13" t="s">
        <v>29</v>
      </c>
      <c r="Q8" s="12" t="s">
        <v>28</v>
      </c>
      <c r="R8" s="13" t="s">
        <v>30</v>
      </c>
      <c r="S8" s="394"/>
      <c r="T8" s="396"/>
      <c r="U8" s="396"/>
      <c r="V8" s="394"/>
      <c r="W8" s="476"/>
      <c r="X8" s="394"/>
      <c r="Y8" s="11" t="s">
        <v>31</v>
      </c>
      <c r="Z8" s="11" t="s">
        <v>32</v>
      </c>
      <c r="AA8" s="13" t="s">
        <v>33</v>
      </c>
      <c r="AB8" s="11" t="s">
        <v>34</v>
      </c>
      <c r="AC8" s="13" t="s">
        <v>35</v>
      </c>
      <c r="AD8" s="11" t="s">
        <v>36</v>
      </c>
      <c r="AE8" s="14" t="s">
        <v>37</v>
      </c>
      <c r="AF8" s="12" t="s">
        <v>38</v>
      </c>
    </row>
    <row r="9" spans="1:46" ht="361.5" customHeight="1" x14ac:dyDescent="0.3">
      <c r="A9" s="15"/>
      <c r="B9" s="15"/>
      <c r="C9" s="390" t="s">
        <v>39</v>
      </c>
      <c r="D9" s="391" t="s">
        <v>349</v>
      </c>
      <c r="E9" s="392" t="s">
        <v>350</v>
      </c>
      <c r="F9" s="392" t="s">
        <v>351</v>
      </c>
      <c r="G9" s="28">
        <v>1</v>
      </c>
      <c r="H9" s="17" t="s">
        <v>352</v>
      </c>
      <c r="I9" s="17" t="s">
        <v>44</v>
      </c>
      <c r="J9" s="16" t="s">
        <v>45</v>
      </c>
      <c r="K9" s="17" t="s">
        <v>353</v>
      </c>
      <c r="L9" s="17" t="s">
        <v>354</v>
      </c>
      <c r="M9" s="17" t="s">
        <v>355</v>
      </c>
      <c r="N9" s="17" t="s">
        <v>86</v>
      </c>
      <c r="O9" s="117">
        <v>0.6</v>
      </c>
      <c r="P9" s="26" t="s">
        <v>314</v>
      </c>
      <c r="Q9" s="19">
        <v>0.4</v>
      </c>
      <c r="R9" s="26" t="s">
        <v>314</v>
      </c>
      <c r="S9" s="118" t="s">
        <v>356</v>
      </c>
      <c r="T9" s="133" t="s">
        <v>357</v>
      </c>
      <c r="U9" s="17" t="s">
        <v>358</v>
      </c>
      <c r="V9" s="20" t="s">
        <v>53</v>
      </c>
      <c r="W9" s="20" t="s">
        <v>54</v>
      </c>
      <c r="X9" s="121" t="s">
        <v>359</v>
      </c>
      <c r="Y9" s="122" t="s">
        <v>360</v>
      </c>
      <c r="Z9" s="19">
        <v>0.15</v>
      </c>
      <c r="AA9" s="20" t="s">
        <v>175</v>
      </c>
      <c r="AB9" s="117">
        <v>0.24</v>
      </c>
      <c r="AC9" s="20" t="s">
        <v>63</v>
      </c>
      <c r="AD9" s="20" t="s">
        <v>67</v>
      </c>
      <c r="AE9" s="123" t="s">
        <v>57</v>
      </c>
      <c r="AF9" s="17" t="s">
        <v>361</v>
      </c>
      <c r="AG9" s="126"/>
      <c r="AH9" s="125"/>
      <c r="AI9" s="125"/>
    </row>
    <row r="10" spans="1:46" ht="303" customHeight="1" x14ac:dyDescent="0.3">
      <c r="A10" s="15"/>
      <c r="B10" s="15"/>
      <c r="C10" s="390"/>
      <c r="D10" s="391"/>
      <c r="E10" s="392"/>
      <c r="F10" s="392"/>
      <c r="G10" s="28">
        <v>2</v>
      </c>
      <c r="H10" s="17" t="s">
        <v>362</v>
      </c>
      <c r="I10" s="17" t="s">
        <v>44</v>
      </c>
      <c r="J10" s="16" t="s">
        <v>45</v>
      </c>
      <c r="K10" s="17" t="s">
        <v>363</v>
      </c>
      <c r="L10" s="17" t="s">
        <v>364</v>
      </c>
      <c r="M10" s="17" t="s">
        <v>365</v>
      </c>
      <c r="N10" s="17" t="s">
        <v>86</v>
      </c>
      <c r="O10" s="117">
        <v>0.6</v>
      </c>
      <c r="P10" s="26" t="s">
        <v>314</v>
      </c>
      <c r="Q10" s="19">
        <v>0.6</v>
      </c>
      <c r="R10" s="26" t="s">
        <v>49</v>
      </c>
      <c r="S10" s="28">
        <v>1</v>
      </c>
      <c r="T10" s="17" t="s">
        <v>366</v>
      </c>
      <c r="U10" s="17" t="s">
        <v>358</v>
      </c>
      <c r="V10" s="20" t="s">
        <v>53</v>
      </c>
      <c r="W10" s="20" t="s">
        <v>54</v>
      </c>
      <c r="X10" s="19">
        <v>0.6</v>
      </c>
      <c r="Y10" s="117">
        <v>0.36</v>
      </c>
      <c r="Z10" s="19">
        <v>0.36</v>
      </c>
      <c r="AA10" s="20" t="s">
        <v>56</v>
      </c>
      <c r="AB10" s="117">
        <v>0.14000000000000001</v>
      </c>
      <c r="AC10" s="20" t="s">
        <v>367</v>
      </c>
      <c r="AD10" s="20" t="s">
        <v>67</v>
      </c>
      <c r="AE10" s="123" t="s">
        <v>57</v>
      </c>
      <c r="AF10" s="17" t="s">
        <v>368</v>
      </c>
    </row>
    <row r="11" spans="1:46" ht="231.75" customHeight="1" x14ac:dyDescent="0.3">
      <c r="A11" s="15"/>
      <c r="B11" s="15"/>
      <c r="C11" s="390"/>
      <c r="D11" s="391"/>
      <c r="E11" s="392"/>
      <c r="F11" s="392"/>
      <c r="G11" s="28">
        <v>3</v>
      </c>
      <c r="H11" s="17" t="s">
        <v>369</v>
      </c>
      <c r="I11" s="17" t="s">
        <v>44</v>
      </c>
      <c r="J11" s="17" t="s">
        <v>370</v>
      </c>
      <c r="K11" s="17" t="s">
        <v>371</v>
      </c>
      <c r="L11" s="17" t="s">
        <v>372</v>
      </c>
      <c r="M11" s="17" t="s">
        <v>373</v>
      </c>
      <c r="N11" s="17" t="s">
        <v>374</v>
      </c>
      <c r="O11" s="117">
        <v>0.4</v>
      </c>
      <c r="P11" s="26" t="s">
        <v>314</v>
      </c>
      <c r="Q11" s="19">
        <v>0.6</v>
      </c>
      <c r="R11" s="26" t="s">
        <v>49</v>
      </c>
      <c r="S11" s="118" t="s">
        <v>375</v>
      </c>
      <c r="T11" s="133" t="s">
        <v>376</v>
      </c>
      <c r="U11" s="17" t="s">
        <v>377</v>
      </c>
      <c r="V11" s="20" t="s">
        <v>53</v>
      </c>
      <c r="W11" s="20" t="s">
        <v>54</v>
      </c>
      <c r="X11" s="121" t="s">
        <v>378</v>
      </c>
      <c r="Y11" s="122" t="s">
        <v>379</v>
      </c>
      <c r="Z11" s="19">
        <v>0.08</v>
      </c>
      <c r="AA11" s="20" t="s">
        <v>175</v>
      </c>
      <c r="AB11" s="117">
        <v>0.24</v>
      </c>
      <c r="AC11" s="20" t="s">
        <v>63</v>
      </c>
      <c r="AD11" s="20" t="s">
        <v>67</v>
      </c>
      <c r="AE11" s="123" t="s">
        <v>57</v>
      </c>
      <c r="AF11" s="17" t="s">
        <v>380</v>
      </c>
    </row>
    <row r="12" spans="1:46" ht="348.75" customHeight="1" x14ac:dyDescent="0.3">
      <c r="A12" s="15"/>
      <c r="B12" s="15"/>
      <c r="C12" s="390"/>
      <c r="D12" s="391"/>
      <c r="E12" s="392"/>
      <c r="F12" s="392"/>
      <c r="G12" s="28">
        <v>3</v>
      </c>
      <c r="H12" s="17" t="s">
        <v>381</v>
      </c>
      <c r="I12" s="17" t="s">
        <v>44</v>
      </c>
      <c r="J12" s="17" t="s">
        <v>382</v>
      </c>
      <c r="K12" s="17" t="s">
        <v>383</v>
      </c>
      <c r="L12" s="17" t="s">
        <v>384</v>
      </c>
      <c r="M12" s="17" t="s">
        <v>385</v>
      </c>
      <c r="N12" s="17" t="s">
        <v>374</v>
      </c>
      <c r="O12" s="117">
        <v>0.4</v>
      </c>
      <c r="P12" s="26" t="s">
        <v>314</v>
      </c>
      <c r="Q12" s="19">
        <v>0.6</v>
      </c>
      <c r="R12" s="26" t="s">
        <v>49</v>
      </c>
      <c r="S12" s="118" t="s">
        <v>386</v>
      </c>
      <c r="T12" s="133" t="s">
        <v>387</v>
      </c>
      <c r="U12" s="17" t="s">
        <v>388</v>
      </c>
      <c r="V12" s="20" t="s">
        <v>389</v>
      </c>
      <c r="W12" s="20" t="s">
        <v>54</v>
      </c>
      <c r="X12" s="121" t="s">
        <v>390</v>
      </c>
      <c r="Y12" s="122" t="s">
        <v>391</v>
      </c>
      <c r="Z12" s="19">
        <v>0.05</v>
      </c>
      <c r="AA12" s="20" t="s">
        <v>175</v>
      </c>
      <c r="AB12" s="117">
        <v>0.24</v>
      </c>
      <c r="AC12" s="20" t="s">
        <v>63</v>
      </c>
      <c r="AD12" s="20" t="s">
        <v>67</v>
      </c>
      <c r="AE12" s="123" t="s">
        <v>57</v>
      </c>
      <c r="AF12" s="17" t="s">
        <v>392</v>
      </c>
      <c r="AG12" s="125"/>
      <c r="AH12" s="125"/>
      <c r="AI12" s="125"/>
      <c r="AJ12" s="125"/>
    </row>
    <row r="13" spans="1:46" ht="255" customHeight="1" x14ac:dyDescent="0.3">
      <c r="A13" s="15"/>
      <c r="B13" s="15"/>
      <c r="C13" s="390"/>
      <c r="D13" s="391"/>
      <c r="E13" s="392"/>
      <c r="F13" s="392"/>
      <c r="G13" s="28">
        <v>4</v>
      </c>
      <c r="H13" s="137" t="s">
        <v>393</v>
      </c>
      <c r="I13" s="17" t="s">
        <v>44</v>
      </c>
      <c r="J13" s="17" t="s">
        <v>45</v>
      </c>
      <c r="K13" s="17" t="s">
        <v>394</v>
      </c>
      <c r="L13" s="137" t="s">
        <v>395</v>
      </c>
      <c r="M13" s="137" t="s">
        <v>396</v>
      </c>
      <c r="N13" s="17" t="s">
        <v>374</v>
      </c>
      <c r="O13" s="117">
        <v>0.4</v>
      </c>
      <c r="P13" s="26" t="s">
        <v>314</v>
      </c>
      <c r="Q13" s="19">
        <v>0.6</v>
      </c>
      <c r="R13" s="26" t="s">
        <v>49</v>
      </c>
      <c r="S13" s="118" t="s">
        <v>289</v>
      </c>
      <c r="T13" s="133" t="s">
        <v>397</v>
      </c>
      <c r="U13" s="17" t="s">
        <v>398</v>
      </c>
      <c r="V13" s="20" t="s">
        <v>53</v>
      </c>
      <c r="W13" s="20" t="s">
        <v>54</v>
      </c>
      <c r="X13" s="121" t="s">
        <v>399</v>
      </c>
      <c r="Y13" s="122" t="s">
        <v>400</v>
      </c>
      <c r="Z13" s="19">
        <v>0.08</v>
      </c>
      <c r="AA13" s="20" t="s">
        <v>175</v>
      </c>
      <c r="AB13" s="117">
        <v>0.3</v>
      </c>
      <c r="AC13" s="20" t="s">
        <v>63</v>
      </c>
      <c r="AD13" s="20" t="s">
        <v>67</v>
      </c>
      <c r="AE13" s="123" t="s">
        <v>57</v>
      </c>
      <c r="AF13" s="17" t="s">
        <v>401</v>
      </c>
    </row>
    <row r="14" spans="1:46" ht="24" customHeight="1" x14ac:dyDescent="0.3">
      <c r="A14" s="30"/>
      <c r="B14" s="30"/>
      <c r="C14" s="31"/>
      <c r="D14" s="32"/>
      <c r="I14" s="33"/>
      <c r="AF14" s="3"/>
    </row>
    <row r="15" spans="1:46" x14ac:dyDescent="0.3">
      <c r="C15" s="385" t="s">
        <v>69</v>
      </c>
      <c r="D15" s="385"/>
      <c r="X15" s="37"/>
      <c r="AF15" s="3"/>
    </row>
    <row r="16" spans="1:46" x14ac:dyDescent="0.3">
      <c r="C16" s="386" t="s">
        <v>70</v>
      </c>
      <c r="D16" s="386"/>
      <c r="X16" s="37"/>
      <c r="AF16" s="3"/>
    </row>
    <row r="17" spans="3:32" x14ac:dyDescent="0.3">
      <c r="C17" s="36" t="s">
        <v>71</v>
      </c>
      <c r="D17" s="385" t="s">
        <v>72</v>
      </c>
      <c r="E17" s="385"/>
      <c r="F17" s="385"/>
      <c r="X17" s="37"/>
      <c r="AF17" s="3"/>
    </row>
    <row r="18" spans="3:32" x14ac:dyDescent="0.3">
      <c r="C18" s="36" t="s">
        <v>73</v>
      </c>
      <c r="D18" s="385" t="s">
        <v>74</v>
      </c>
      <c r="E18" s="385"/>
      <c r="F18" s="385"/>
      <c r="X18" s="37"/>
      <c r="AF18" s="3"/>
    </row>
    <row r="19" spans="3:32" x14ac:dyDescent="0.3">
      <c r="X19" s="37"/>
      <c r="AF19" s="3"/>
    </row>
    <row r="20" spans="3:32" x14ac:dyDescent="0.3">
      <c r="H20" s="38"/>
      <c r="AF20" s="3"/>
    </row>
    <row r="21" spans="3:32" x14ac:dyDescent="0.3">
      <c r="H21" s="38"/>
      <c r="AF21" s="3"/>
    </row>
    <row r="22" spans="3:32" x14ac:dyDescent="0.3">
      <c r="AF22" s="3"/>
    </row>
    <row r="23" spans="3:32" x14ac:dyDescent="0.3">
      <c r="D23" s="36"/>
      <c r="AF23" s="3"/>
    </row>
    <row r="24" spans="3:32" x14ac:dyDescent="0.3">
      <c r="AF24" s="3"/>
    </row>
    <row r="25" spans="3:32" x14ac:dyDescent="0.3">
      <c r="AF25" s="3"/>
    </row>
    <row r="26" spans="3:32" x14ac:dyDescent="0.3">
      <c r="AF26" s="3"/>
    </row>
    <row r="27" spans="3:32" x14ac:dyDescent="0.3">
      <c r="AF27" s="3"/>
    </row>
    <row r="28" spans="3:32" x14ac:dyDescent="0.3">
      <c r="AF28" s="3"/>
    </row>
    <row r="29" spans="3:32" x14ac:dyDescent="0.3">
      <c r="AF29" s="3"/>
    </row>
    <row r="30" spans="3:32" x14ac:dyDescent="0.3">
      <c r="AF30" s="3"/>
    </row>
    <row r="31" spans="3:32" x14ac:dyDescent="0.3">
      <c r="AF31" s="3"/>
    </row>
    <row r="32" spans="3:32" x14ac:dyDescent="0.3">
      <c r="AF32" s="3"/>
    </row>
    <row r="33" spans="32:32" x14ac:dyDescent="0.3">
      <c r="AF33" s="3"/>
    </row>
    <row r="34" spans="32:32" x14ac:dyDescent="0.3">
      <c r="AF34" s="3"/>
    </row>
    <row r="35" spans="32:32" x14ac:dyDescent="0.3">
      <c r="AF35" s="3"/>
    </row>
    <row r="36" spans="32:32" x14ac:dyDescent="0.3">
      <c r="AF36" s="3"/>
    </row>
    <row r="37" spans="32:32" x14ac:dyDescent="0.3">
      <c r="AF37" s="3"/>
    </row>
    <row r="38" spans="32:32" x14ac:dyDescent="0.3">
      <c r="AF38" s="3"/>
    </row>
    <row r="39" spans="32:32" x14ac:dyDescent="0.3">
      <c r="AF39" s="3"/>
    </row>
    <row r="40" spans="32:32" x14ac:dyDescent="0.3">
      <c r="AF40" s="3"/>
    </row>
    <row r="41" spans="32:32" x14ac:dyDescent="0.3">
      <c r="AF41" s="3"/>
    </row>
    <row r="42" spans="32:32" x14ac:dyDescent="0.3">
      <c r="AF42" s="3"/>
    </row>
    <row r="43" spans="32:32" x14ac:dyDescent="0.3">
      <c r="AF43" s="3"/>
    </row>
    <row r="44" spans="32:32" x14ac:dyDescent="0.3">
      <c r="AF44" s="3"/>
    </row>
    <row r="45" spans="32:32" x14ac:dyDescent="0.3">
      <c r="AF45" s="3"/>
    </row>
    <row r="46" spans="32:32" x14ac:dyDescent="0.3">
      <c r="AF46" s="3"/>
    </row>
    <row r="47" spans="32:32" x14ac:dyDescent="0.3">
      <c r="AF47" s="3"/>
    </row>
    <row r="48" spans="32:32" x14ac:dyDescent="0.3">
      <c r="AF48" s="3"/>
    </row>
    <row r="49" spans="32:32" x14ac:dyDescent="0.3">
      <c r="AF49" s="3"/>
    </row>
    <row r="50" spans="32:32" x14ac:dyDescent="0.3">
      <c r="AF50" s="3"/>
    </row>
    <row r="51" spans="32:32" x14ac:dyDescent="0.3">
      <c r="AF51" s="3"/>
    </row>
    <row r="52" spans="32:32" x14ac:dyDescent="0.3">
      <c r="AF52" s="3"/>
    </row>
    <row r="53" spans="32:32" x14ac:dyDescent="0.3">
      <c r="AF53" s="3"/>
    </row>
    <row r="54" spans="32:32" x14ac:dyDescent="0.3">
      <c r="AF54" s="3"/>
    </row>
    <row r="55" spans="32:32" x14ac:dyDescent="0.3">
      <c r="AF55" s="3"/>
    </row>
    <row r="56" spans="32:32" x14ac:dyDescent="0.3">
      <c r="AF56" s="3"/>
    </row>
    <row r="57" spans="32:32" x14ac:dyDescent="0.3">
      <c r="AF57" s="3"/>
    </row>
    <row r="58" spans="32:32" x14ac:dyDescent="0.3">
      <c r="AF58" s="3"/>
    </row>
    <row r="59" spans="32:32" x14ac:dyDescent="0.3">
      <c r="AF59" s="3"/>
    </row>
    <row r="60" spans="32:32" x14ac:dyDescent="0.3">
      <c r="AF60" s="3"/>
    </row>
    <row r="61" spans="32:32" x14ac:dyDescent="0.3">
      <c r="AF61" s="3"/>
    </row>
    <row r="62" spans="32:32" x14ac:dyDescent="0.3">
      <c r="AF62" s="3"/>
    </row>
    <row r="63" spans="32:32" x14ac:dyDescent="0.3">
      <c r="AF63" s="3"/>
    </row>
    <row r="64" spans="32:32" x14ac:dyDescent="0.3">
      <c r="AF64" s="3"/>
    </row>
    <row r="65" spans="32:32" x14ac:dyDescent="0.3">
      <c r="AF65" s="3"/>
    </row>
    <row r="66" spans="32:32" x14ac:dyDescent="0.3">
      <c r="AF66" s="3"/>
    </row>
    <row r="67" spans="32:32" x14ac:dyDescent="0.3">
      <c r="AF67" s="3"/>
    </row>
    <row r="68" spans="32:32" x14ac:dyDescent="0.3">
      <c r="AF68" s="3"/>
    </row>
    <row r="69" spans="32:32" x14ac:dyDescent="0.3">
      <c r="AF69" s="3"/>
    </row>
    <row r="70" spans="32:32" x14ac:dyDescent="0.3">
      <c r="AF70" s="3"/>
    </row>
    <row r="71" spans="32:32" x14ac:dyDescent="0.3">
      <c r="AF71" s="3"/>
    </row>
    <row r="72" spans="32:32" x14ac:dyDescent="0.3">
      <c r="AF72" s="3"/>
    </row>
    <row r="73" spans="32:32" x14ac:dyDescent="0.3">
      <c r="AF73" s="3"/>
    </row>
    <row r="74" spans="32:32" x14ac:dyDescent="0.3">
      <c r="AF74" s="3"/>
    </row>
    <row r="75" spans="32:32" x14ac:dyDescent="0.3">
      <c r="AF75" s="3"/>
    </row>
    <row r="76" spans="32:32" x14ac:dyDescent="0.3">
      <c r="AF76" s="3"/>
    </row>
    <row r="77" spans="32:32" x14ac:dyDescent="0.3">
      <c r="AF77" s="3"/>
    </row>
    <row r="78" spans="32:32" x14ac:dyDescent="0.3">
      <c r="AF78" s="3"/>
    </row>
    <row r="79" spans="32:32" x14ac:dyDescent="0.3">
      <c r="AF79" s="3"/>
    </row>
    <row r="80" spans="32:32" x14ac:dyDescent="0.3">
      <c r="AF80" s="3"/>
    </row>
    <row r="81" spans="32:32" x14ac:dyDescent="0.3">
      <c r="AF81" s="3"/>
    </row>
    <row r="82" spans="32:32" x14ac:dyDescent="0.3">
      <c r="AF82" s="3"/>
    </row>
    <row r="83" spans="32:32" x14ac:dyDescent="0.3">
      <c r="AF83" s="3"/>
    </row>
    <row r="84" spans="32:32" x14ac:dyDescent="0.3">
      <c r="AF84" s="3"/>
    </row>
    <row r="85" spans="32:32" x14ac:dyDescent="0.3">
      <c r="AF85" s="3"/>
    </row>
    <row r="86" spans="32:32" x14ac:dyDescent="0.3">
      <c r="AF86" s="3"/>
    </row>
    <row r="87" spans="32:32" x14ac:dyDescent="0.3">
      <c r="AF87" s="3"/>
    </row>
    <row r="88" spans="32:32" x14ac:dyDescent="0.3">
      <c r="AF88" s="3"/>
    </row>
    <row r="89" spans="32:32" x14ac:dyDescent="0.3">
      <c r="AF89" s="3"/>
    </row>
    <row r="90" spans="32:32" x14ac:dyDescent="0.3">
      <c r="AF90" s="3"/>
    </row>
    <row r="91" spans="32:32" x14ac:dyDescent="0.3">
      <c r="AF91" s="3"/>
    </row>
    <row r="92" spans="32:32" x14ac:dyDescent="0.3">
      <c r="AF92" s="3"/>
    </row>
    <row r="93" spans="32:32" x14ac:dyDescent="0.3">
      <c r="AF93" s="3"/>
    </row>
    <row r="94" spans="32:32" x14ac:dyDescent="0.3">
      <c r="AF94" s="3"/>
    </row>
    <row r="95" spans="32:32" x14ac:dyDescent="0.3">
      <c r="AF95" s="3"/>
    </row>
    <row r="96" spans="32:32" x14ac:dyDescent="0.3">
      <c r="AF96" s="3"/>
    </row>
    <row r="97" spans="32:32" x14ac:dyDescent="0.3">
      <c r="AF97" s="3"/>
    </row>
    <row r="98" spans="32:32" x14ac:dyDescent="0.3">
      <c r="AF98" s="3"/>
    </row>
    <row r="99" spans="32:32" x14ac:dyDescent="0.3">
      <c r="AF99" s="3"/>
    </row>
    <row r="100" spans="32:32" x14ac:dyDescent="0.3">
      <c r="AF100" s="3"/>
    </row>
    <row r="101" spans="32:32" x14ac:dyDescent="0.3">
      <c r="AF101" s="3"/>
    </row>
    <row r="102" spans="32:32" x14ac:dyDescent="0.3">
      <c r="AF102" s="3"/>
    </row>
    <row r="103" spans="32:32" x14ac:dyDescent="0.3">
      <c r="AF103" s="3"/>
    </row>
    <row r="104" spans="32:32" x14ac:dyDescent="0.3">
      <c r="AF104" s="3"/>
    </row>
    <row r="105" spans="32:32" x14ac:dyDescent="0.3">
      <c r="AF105" s="3"/>
    </row>
    <row r="106" spans="32:32" x14ac:dyDescent="0.3">
      <c r="AF106" s="3"/>
    </row>
    <row r="107" spans="32:32" x14ac:dyDescent="0.3">
      <c r="AF107" s="3"/>
    </row>
    <row r="108" spans="32:32" x14ac:dyDescent="0.3">
      <c r="AF108" s="3"/>
    </row>
    <row r="109" spans="32:32" x14ac:dyDescent="0.3">
      <c r="AF109" s="3"/>
    </row>
    <row r="110" spans="32:32" x14ac:dyDescent="0.3">
      <c r="AF110" s="3"/>
    </row>
    <row r="111" spans="32:32" x14ac:dyDescent="0.3">
      <c r="AF111" s="3"/>
    </row>
    <row r="112" spans="32:32" x14ac:dyDescent="0.3">
      <c r="AF112" s="3"/>
    </row>
    <row r="113" spans="32:32" x14ac:dyDescent="0.3">
      <c r="AF113" s="3"/>
    </row>
    <row r="114" spans="32:32" x14ac:dyDescent="0.3">
      <c r="AF114" s="3"/>
    </row>
    <row r="115" spans="32:32" x14ac:dyDescent="0.3">
      <c r="AF115" s="3"/>
    </row>
    <row r="116" spans="32:32" x14ac:dyDescent="0.3">
      <c r="AF116" s="3"/>
    </row>
    <row r="117" spans="32:32" x14ac:dyDescent="0.3">
      <c r="AF117" s="3"/>
    </row>
    <row r="118" spans="32:32" x14ac:dyDescent="0.3">
      <c r="AF118" s="3"/>
    </row>
    <row r="119" spans="32:32" x14ac:dyDescent="0.3">
      <c r="AF119" s="3"/>
    </row>
    <row r="120" spans="32:32" x14ac:dyDescent="0.3">
      <c r="AF120" s="3"/>
    </row>
    <row r="121" spans="32:32" x14ac:dyDescent="0.3">
      <c r="AF121" s="3"/>
    </row>
    <row r="122" spans="32:32" x14ac:dyDescent="0.3">
      <c r="AF122" s="3"/>
    </row>
    <row r="123" spans="32:32" x14ac:dyDescent="0.3">
      <c r="AF123" s="3"/>
    </row>
    <row r="124" spans="32:32" x14ac:dyDescent="0.3">
      <c r="AF124" s="3"/>
    </row>
    <row r="125" spans="32:32" x14ac:dyDescent="0.3">
      <c r="AF125" s="3"/>
    </row>
    <row r="126" spans="32:32" x14ac:dyDescent="0.3">
      <c r="AF126" s="3"/>
    </row>
    <row r="127" spans="32:32" x14ac:dyDescent="0.3">
      <c r="AF127" s="3"/>
    </row>
    <row r="128" spans="32:32" x14ac:dyDescent="0.3">
      <c r="AF128" s="3"/>
    </row>
    <row r="129" spans="32:32" x14ac:dyDescent="0.3">
      <c r="AF129" s="3"/>
    </row>
    <row r="130" spans="32:32" x14ac:dyDescent="0.3">
      <c r="AF130" s="3"/>
    </row>
    <row r="131" spans="32:32" x14ac:dyDescent="0.3">
      <c r="AF131" s="3"/>
    </row>
    <row r="132" spans="32:32" x14ac:dyDescent="0.3">
      <c r="AF132" s="3"/>
    </row>
    <row r="133" spans="32:32" x14ac:dyDescent="0.3">
      <c r="AF133" s="3"/>
    </row>
    <row r="134" spans="32:32" x14ac:dyDescent="0.3">
      <c r="AF134" s="3"/>
    </row>
    <row r="135" spans="32:32" x14ac:dyDescent="0.3">
      <c r="AF135" s="3"/>
    </row>
    <row r="136" spans="32:32" x14ac:dyDescent="0.3">
      <c r="AF136" s="3"/>
    </row>
    <row r="137" spans="32:32" x14ac:dyDescent="0.3">
      <c r="AF137" s="3"/>
    </row>
    <row r="138" spans="32:32" x14ac:dyDescent="0.3">
      <c r="AF138" s="3"/>
    </row>
    <row r="139" spans="32:32" x14ac:dyDescent="0.3">
      <c r="AF139" s="3"/>
    </row>
    <row r="140" spans="32:32" x14ac:dyDescent="0.3">
      <c r="AF140" s="3"/>
    </row>
    <row r="141" spans="32:32" x14ac:dyDescent="0.3">
      <c r="AF141" s="3"/>
    </row>
    <row r="142" spans="32:32" x14ac:dyDescent="0.3">
      <c r="AF142" s="3"/>
    </row>
    <row r="143" spans="32:32" x14ac:dyDescent="0.3">
      <c r="AF143" s="3"/>
    </row>
    <row r="144" spans="32:32" x14ac:dyDescent="0.3">
      <c r="AF144" s="3"/>
    </row>
    <row r="145" spans="32:32" x14ac:dyDescent="0.3">
      <c r="AF145" s="3"/>
    </row>
    <row r="146" spans="32:32" x14ac:dyDescent="0.3">
      <c r="AF146" s="3"/>
    </row>
    <row r="147" spans="32:32" x14ac:dyDescent="0.3">
      <c r="AF147" s="3"/>
    </row>
    <row r="148" spans="32:32" x14ac:dyDescent="0.3">
      <c r="AF148" s="3"/>
    </row>
    <row r="149" spans="32:32" x14ac:dyDescent="0.3">
      <c r="AF149" s="3"/>
    </row>
    <row r="150" spans="32:32" x14ac:dyDescent="0.3">
      <c r="AF150" s="3"/>
    </row>
    <row r="151" spans="32:32" x14ac:dyDescent="0.3">
      <c r="AF151" s="3"/>
    </row>
    <row r="152" spans="32:32" x14ac:dyDescent="0.3">
      <c r="AF152" s="3"/>
    </row>
    <row r="153" spans="32:32" x14ac:dyDescent="0.3">
      <c r="AF153" s="3"/>
    </row>
    <row r="154" spans="32:32" x14ac:dyDescent="0.3">
      <c r="AF154" s="3"/>
    </row>
    <row r="155" spans="32:32" x14ac:dyDescent="0.3">
      <c r="AF155" s="3"/>
    </row>
    <row r="156" spans="32:32" x14ac:dyDescent="0.3">
      <c r="AF156" s="3"/>
    </row>
    <row r="157" spans="32:32" x14ac:dyDescent="0.3">
      <c r="AF157" s="3"/>
    </row>
    <row r="158" spans="32:32" x14ac:dyDescent="0.3">
      <c r="AF158" s="3"/>
    </row>
    <row r="159" spans="32:32" x14ac:dyDescent="0.3">
      <c r="AF159" s="3"/>
    </row>
    <row r="160" spans="32:32" x14ac:dyDescent="0.3">
      <c r="AF160" s="3"/>
    </row>
    <row r="161" spans="32:32" x14ac:dyDescent="0.3">
      <c r="AF161" s="3"/>
    </row>
    <row r="162" spans="32:32" x14ac:dyDescent="0.3">
      <c r="AF162" s="3"/>
    </row>
    <row r="163" spans="32:32" x14ac:dyDescent="0.3">
      <c r="AF163" s="3"/>
    </row>
    <row r="164" spans="32:32" x14ac:dyDescent="0.3">
      <c r="AF164" s="3"/>
    </row>
    <row r="165" spans="32:32" x14ac:dyDescent="0.3">
      <c r="AF165" s="3"/>
    </row>
    <row r="166" spans="32:32" x14ac:dyDescent="0.3">
      <c r="AF166" s="3"/>
    </row>
    <row r="167" spans="32:32" x14ac:dyDescent="0.3">
      <c r="AF167" s="3"/>
    </row>
    <row r="168" spans="32:32" x14ac:dyDescent="0.3">
      <c r="AF168" s="3"/>
    </row>
    <row r="169" spans="32:32" x14ac:dyDescent="0.3">
      <c r="AF169" s="3"/>
    </row>
    <row r="170" spans="32:32" x14ac:dyDescent="0.3">
      <c r="AF170" s="3"/>
    </row>
    <row r="171" spans="32:32" x14ac:dyDescent="0.3">
      <c r="AF171" s="3"/>
    </row>
    <row r="172" spans="32:32" x14ac:dyDescent="0.3">
      <c r="AF172" s="3"/>
    </row>
    <row r="173" spans="32:32" x14ac:dyDescent="0.3">
      <c r="AF173" s="3"/>
    </row>
    <row r="174" spans="32:32" x14ac:dyDescent="0.3">
      <c r="AF174" s="3"/>
    </row>
    <row r="175" spans="32:32" x14ac:dyDescent="0.3">
      <c r="AF175" s="3"/>
    </row>
    <row r="176" spans="32:32" x14ac:dyDescent="0.3">
      <c r="AF176" s="3"/>
    </row>
    <row r="177" spans="32:32" x14ac:dyDescent="0.3">
      <c r="AF177" s="3"/>
    </row>
    <row r="178" spans="32:32" x14ac:dyDescent="0.3">
      <c r="AF178" s="3"/>
    </row>
    <row r="179" spans="32:32" x14ac:dyDescent="0.3">
      <c r="AF179" s="3"/>
    </row>
    <row r="180" spans="32:32" x14ac:dyDescent="0.3">
      <c r="AF180" s="3"/>
    </row>
    <row r="181" spans="32:32" x14ac:dyDescent="0.3">
      <c r="AF181" s="3"/>
    </row>
    <row r="182" spans="32:32" x14ac:dyDescent="0.3">
      <c r="AF182" s="3"/>
    </row>
    <row r="183" spans="32:32" x14ac:dyDescent="0.3">
      <c r="AF183" s="3"/>
    </row>
    <row r="184" spans="32:32" x14ac:dyDescent="0.3">
      <c r="AF184" s="3"/>
    </row>
    <row r="185" spans="32:32" x14ac:dyDescent="0.3">
      <c r="AF185" s="3"/>
    </row>
    <row r="186" spans="32:32" x14ac:dyDescent="0.3">
      <c r="AF186" s="3"/>
    </row>
    <row r="187" spans="32:32" x14ac:dyDescent="0.3">
      <c r="AF187" s="3"/>
    </row>
    <row r="188" spans="32:32" x14ac:dyDescent="0.3">
      <c r="AF188" s="3"/>
    </row>
    <row r="189" spans="32:32" x14ac:dyDescent="0.3">
      <c r="AF189" s="3"/>
    </row>
    <row r="190" spans="32:32" x14ac:dyDescent="0.3">
      <c r="AF190" s="3"/>
    </row>
    <row r="191" spans="32:32" x14ac:dyDescent="0.3">
      <c r="AF191" s="3"/>
    </row>
    <row r="192" spans="32:32" x14ac:dyDescent="0.3">
      <c r="AF192" s="3"/>
    </row>
    <row r="193" spans="32:32" x14ac:dyDescent="0.3">
      <c r="AF193" s="3"/>
    </row>
    <row r="194" spans="32:32" x14ac:dyDescent="0.3">
      <c r="AF194" s="3"/>
    </row>
    <row r="195" spans="32:32" x14ac:dyDescent="0.3">
      <c r="AF195" s="3"/>
    </row>
    <row r="196" spans="32:32" x14ac:dyDescent="0.3">
      <c r="AF196" s="3"/>
    </row>
    <row r="197" spans="32:32" x14ac:dyDescent="0.3">
      <c r="AF197" s="3"/>
    </row>
    <row r="198" spans="32:32" x14ac:dyDescent="0.3">
      <c r="AF198" s="3"/>
    </row>
    <row r="199" spans="32:32" x14ac:dyDescent="0.3">
      <c r="AF199" s="3"/>
    </row>
    <row r="200" spans="32:32" x14ac:dyDescent="0.3">
      <c r="AF200" s="3"/>
    </row>
    <row r="201" spans="32:32" x14ac:dyDescent="0.3">
      <c r="AF201" s="3"/>
    </row>
    <row r="202" spans="32:32" x14ac:dyDescent="0.3">
      <c r="AF202" s="3"/>
    </row>
    <row r="203" spans="32:32" x14ac:dyDescent="0.3">
      <c r="AF203" s="3"/>
    </row>
    <row r="204" spans="32:32" x14ac:dyDescent="0.3">
      <c r="AF204" s="3"/>
    </row>
    <row r="205" spans="32:32" x14ac:dyDescent="0.3">
      <c r="AF205" s="3"/>
    </row>
    <row r="206" spans="32:32" x14ac:dyDescent="0.3">
      <c r="AF206" s="3"/>
    </row>
    <row r="207" spans="32:32" x14ac:dyDescent="0.3">
      <c r="AF207" s="3"/>
    </row>
    <row r="208" spans="32:32" x14ac:dyDescent="0.3">
      <c r="AF208" s="3"/>
    </row>
    <row r="209" spans="32:32" x14ac:dyDescent="0.3">
      <c r="AF209" s="3"/>
    </row>
    <row r="210" spans="32:32" x14ac:dyDescent="0.3">
      <c r="AF210" s="3"/>
    </row>
    <row r="211" spans="32:32" x14ac:dyDescent="0.3">
      <c r="AF211" s="3"/>
    </row>
    <row r="212" spans="32:32" x14ac:dyDescent="0.3">
      <c r="AF212" s="3"/>
    </row>
    <row r="213" spans="32:32" x14ac:dyDescent="0.3">
      <c r="AF213" s="3"/>
    </row>
    <row r="214" spans="32:32" x14ac:dyDescent="0.3">
      <c r="AF214" s="3"/>
    </row>
    <row r="215" spans="32:32" x14ac:dyDescent="0.3">
      <c r="AF215" s="3"/>
    </row>
    <row r="216" spans="32:32" x14ac:dyDescent="0.3">
      <c r="AF216" s="3"/>
    </row>
    <row r="217" spans="32:32" x14ac:dyDescent="0.3">
      <c r="AF217" s="3"/>
    </row>
    <row r="218" spans="32:32" x14ac:dyDescent="0.3">
      <c r="AF218" s="3"/>
    </row>
    <row r="219" spans="32:32" x14ac:dyDescent="0.3">
      <c r="AF219" s="3"/>
    </row>
    <row r="220" spans="32:32" x14ac:dyDescent="0.3">
      <c r="AF220" s="3"/>
    </row>
    <row r="221" spans="32:32" x14ac:dyDescent="0.3">
      <c r="AF221" s="3"/>
    </row>
    <row r="222" spans="32:32" x14ac:dyDescent="0.3">
      <c r="AF222" s="3"/>
    </row>
    <row r="223" spans="32:32" x14ac:dyDescent="0.3">
      <c r="AF223" s="3"/>
    </row>
    <row r="224" spans="32:32" x14ac:dyDescent="0.3">
      <c r="AF224" s="3"/>
    </row>
    <row r="225" spans="32:32" x14ac:dyDescent="0.3">
      <c r="AF225" s="3"/>
    </row>
    <row r="226" spans="32:32" x14ac:dyDescent="0.3">
      <c r="AF226" s="3"/>
    </row>
    <row r="227" spans="32:32" x14ac:dyDescent="0.3">
      <c r="AF227" s="3"/>
    </row>
    <row r="228" spans="32:32" x14ac:dyDescent="0.3">
      <c r="AF228" s="3"/>
    </row>
    <row r="229" spans="32:32" x14ac:dyDescent="0.3">
      <c r="AF229" s="3"/>
    </row>
    <row r="230" spans="32:32" x14ac:dyDescent="0.3">
      <c r="AF230" s="3"/>
    </row>
    <row r="231" spans="32:32" x14ac:dyDescent="0.3">
      <c r="AF231" s="3"/>
    </row>
    <row r="232" spans="32:32" x14ac:dyDescent="0.3">
      <c r="AF232" s="3"/>
    </row>
    <row r="233" spans="32:32" x14ac:dyDescent="0.3">
      <c r="AF233" s="3"/>
    </row>
    <row r="234" spans="32:32" x14ac:dyDescent="0.3">
      <c r="AF234" s="3"/>
    </row>
    <row r="235" spans="32:32" x14ac:dyDescent="0.3">
      <c r="AF235" s="3"/>
    </row>
    <row r="236" spans="32:32" x14ac:dyDescent="0.3">
      <c r="AF236" s="3"/>
    </row>
    <row r="237" spans="32:32" x14ac:dyDescent="0.3">
      <c r="AF237" s="3"/>
    </row>
    <row r="238" spans="32:32" x14ac:dyDescent="0.3">
      <c r="AF238" s="3"/>
    </row>
    <row r="239" spans="32:32" x14ac:dyDescent="0.3">
      <c r="AF239" s="3"/>
    </row>
    <row r="240" spans="32:32" x14ac:dyDescent="0.3">
      <c r="AF240" s="3"/>
    </row>
    <row r="241" spans="32:32" x14ac:dyDescent="0.3">
      <c r="AF241" s="3"/>
    </row>
    <row r="242" spans="32:32" x14ac:dyDescent="0.3">
      <c r="AF242" s="3"/>
    </row>
    <row r="243" spans="32:32" x14ac:dyDescent="0.3">
      <c r="AF243" s="3"/>
    </row>
    <row r="244" spans="32:32" x14ac:dyDescent="0.3">
      <c r="AF244" s="3"/>
    </row>
    <row r="245" spans="32:32" x14ac:dyDescent="0.3">
      <c r="AF245" s="3"/>
    </row>
    <row r="246" spans="32:32" x14ac:dyDescent="0.3">
      <c r="AF246" s="3"/>
    </row>
    <row r="247" spans="32:32" x14ac:dyDescent="0.3">
      <c r="AF247" s="3"/>
    </row>
    <row r="248" spans="32:32" x14ac:dyDescent="0.3">
      <c r="AF248" s="3"/>
    </row>
    <row r="249" spans="32:32" x14ac:dyDescent="0.3">
      <c r="AF249" s="3"/>
    </row>
    <row r="250" spans="32:32" x14ac:dyDescent="0.3">
      <c r="AF250" s="3"/>
    </row>
    <row r="251" spans="32:32" x14ac:dyDescent="0.3">
      <c r="AF251" s="3"/>
    </row>
    <row r="252" spans="32:32" x14ac:dyDescent="0.3">
      <c r="AF252" s="3"/>
    </row>
    <row r="253" spans="32:32" x14ac:dyDescent="0.3">
      <c r="AF253" s="3"/>
    </row>
    <row r="254" spans="32:32" x14ac:dyDescent="0.3">
      <c r="AF254" s="3"/>
    </row>
    <row r="255" spans="32:32" x14ac:dyDescent="0.3">
      <c r="AF255" s="3"/>
    </row>
    <row r="256" spans="32:32" x14ac:dyDescent="0.3">
      <c r="AF256" s="3"/>
    </row>
    <row r="257" spans="32:32" x14ac:dyDescent="0.3">
      <c r="AF257" s="3"/>
    </row>
    <row r="258" spans="32:32" x14ac:dyDescent="0.3">
      <c r="AF258" s="3"/>
    </row>
    <row r="259" spans="32:32" x14ac:dyDescent="0.3">
      <c r="AF259" s="3"/>
    </row>
    <row r="260" spans="32:32" x14ac:dyDescent="0.3">
      <c r="AF260" s="3"/>
    </row>
    <row r="261" spans="32:32" x14ac:dyDescent="0.3">
      <c r="AF261" s="3"/>
    </row>
    <row r="262" spans="32:32" x14ac:dyDescent="0.3">
      <c r="AF262" s="3"/>
    </row>
    <row r="263" spans="32:32" x14ac:dyDescent="0.3">
      <c r="AF263" s="3"/>
    </row>
    <row r="264" spans="32:32" x14ac:dyDescent="0.3">
      <c r="AF264" s="3"/>
    </row>
    <row r="265" spans="32:32" x14ac:dyDescent="0.3">
      <c r="AF265" s="3"/>
    </row>
    <row r="266" spans="32:32" x14ac:dyDescent="0.3">
      <c r="AF266" s="3"/>
    </row>
    <row r="267" spans="32:32" x14ac:dyDescent="0.3">
      <c r="AF267" s="3"/>
    </row>
    <row r="268" spans="32:32" x14ac:dyDescent="0.3">
      <c r="AF268" s="3"/>
    </row>
    <row r="269" spans="32:32" x14ac:dyDescent="0.3">
      <c r="AF269" s="3"/>
    </row>
  </sheetData>
  <protectedRanges>
    <protectedRange sqref="Y8:AD8" name="Rango1_2_1"/>
    <protectedRange sqref="V9:X13" name="Rango1_1_1_6"/>
  </protectedRanges>
  <mergeCells count="33">
    <mergeCell ref="D2:AF2"/>
    <mergeCell ref="C4:D6"/>
    <mergeCell ref="E4:AE4"/>
    <mergeCell ref="E5:AE5"/>
    <mergeCell ref="E6:AE6"/>
    <mergeCell ref="Y7:AD7"/>
    <mergeCell ref="AE7:AF7"/>
    <mergeCell ref="C9:C13"/>
    <mergeCell ref="D9:D13"/>
    <mergeCell ref="E9:E13"/>
    <mergeCell ref="F9:F13"/>
    <mergeCell ref="N7:R7"/>
    <mergeCell ref="S7:S8"/>
    <mergeCell ref="T7:T8"/>
    <mergeCell ref="U7:U8"/>
    <mergeCell ref="V7:V8"/>
    <mergeCell ref="W7:W8"/>
    <mergeCell ref="H7:H8"/>
    <mergeCell ref="I7:I8"/>
    <mergeCell ref="J7:J8"/>
    <mergeCell ref="K7:K8"/>
    <mergeCell ref="C15:D15"/>
    <mergeCell ref="C16:D16"/>
    <mergeCell ref="D17:F17"/>
    <mergeCell ref="D18:F18"/>
    <mergeCell ref="X7:X8"/>
    <mergeCell ref="L7:L8"/>
    <mergeCell ref="M7:M8"/>
    <mergeCell ref="C7:C8"/>
    <mergeCell ref="D7:D8"/>
    <mergeCell ref="E7:E8"/>
    <mergeCell ref="F7:F8"/>
    <mergeCell ref="G7:G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AU53"/>
  <sheetViews>
    <sheetView showGridLines="0" zoomScale="25" zoomScaleNormal="25" workbookViewId="0">
      <selection activeCell="T8" activeCellId="2" sqref="D8:D10 G8:H10 T8:T10"/>
    </sheetView>
  </sheetViews>
  <sheetFormatPr baseColWidth="10" defaultRowHeight="14.25" x14ac:dyDescent="0.2"/>
  <cols>
    <col min="1" max="2" width="11.42578125" style="107"/>
    <col min="3" max="3" width="33.28515625" style="107" customWidth="1"/>
    <col min="4" max="4" width="24" style="107" customWidth="1"/>
    <col min="5" max="5" width="26.5703125" style="107" customWidth="1"/>
    <col min="6" max="6" width="23.5703125" style="107" customWidth="1"/>
    <col min="7" max="7" width="11.42578125" style="107"/>
    <col min="8" max="8" width="26.7109375" style="107" customWidth="1"/>
    <col min="9" max="9" width="16.140625" style="107" customWidth="1"/>
    <col min="10" max="10" width="7.7109375" style="107" bestFit="1" customWidth="1"/>
    <col min="11" max="11" width="25.42578125" style="107" customWidth="1"/>
    <col min="12" max="12" width="18.7109375" style="107" customWidth="1"/>
    <col min="13" max="13" width="50.5703125" style="107" customWidth="1"/>
    <col min="14" max="14" width="11.42578125" style="107"/>
    <col min="15" max="15" width="11.42578125" style="107" customWidth="1"/>
    <col min="16" max="16" width="10.85546875" style="107" customWidth="1"/>
    <col min="17" max="19" width="11.42578125" style="107"/>
    <col min="20" max="20" width="29.28515625" style="107" customWidth="1"/>
    <col min="21" max="21" width="35" style="107" customWidth="1"/>
    <col min="22" max="29" width="11.42578125" style="107"/>
    <col min="30" max="30" width="17.5703125" style="107" customWidth="1"/>
    <col min="31" max="31" width="20.28515625" style="107" customWidth="1"/>
    <col min="32" max="32" width="44" style="107" customWidth="1"/>
    <col min="33" max="39" width="11.42578125" style="107"/>
    <col min="40" max="40" width="25.7109375" style="107" customWidth="1"/>
    <col min="41" max="41" width="19" style="107" customWidth="1"/>
    <col min="42" max="43" width="11.42578125" style="107"/>
    <col min="44" max="44" width="32.85546875" style="107" customWidth="1"/>
    <col min="45" max="16384" width="11.42578125" style="107"/>
  </cols>
  <sheetData>
    <row r="3" spans="3:46" customFormat="1" ht="37.5" customHeight="1" x14ac:dyDescent="0.25">
      <c r="C3" s="399"/>
      <c r="D3" s="400"/>
      <c r="E3" s="405" t="s">
        <v>0</v>
      </c>
      <c r="F3" s="406"/>
      <c r="G3" s="406"/>
      <c r="H3" s="406"/>
      <c r="I3" s="406"/>
      <c r="J3" s="406"/>
      <c r="K3" s="406"/>
      <c r="L3" s="406"/>
      <c r="M3" s="406"/>
      <c r="N3" s="406"/>
      <c r="O3" s="406"/>
      <c r="P3" s="406"/>
      <c r="Q3" s="406"/>
      <c r="R3" s="406"/>
      <c r="S3" s="406"/>
      <c r="T3" s="406"/>
      <c r="U3" s="406"/>
      <c r="V3" s="406"/>
      <c r="W3" s="406"/>
      <c r="X3" s="406"/>
      <c r="Y3" s="407"/>
      <c r="Z3" s="462" t="s">
        <v>1</v>
      </c>
      <c r="AA3" s="463"/>
      <c r="AB3" s="463"/>
      <c r="AC3" s="463"/>
      <c r="AD3" s="463"/>
      <c r="AE3" s="463"/>
      <c r="AF3" s="464"/>
    </row>
    <row r="4" spans="3:46" customFormat="1" ht="44.25" customHeight="1" x14ac:dyDescent="0.25">
      <c r="C4" s="401"/>
      <c r="D4" s="402"/>
      <c r="E4" s="408" t="s">
        <v>2</v>
      </c>
      <c r="F4" s="465"/>
      <c r="G4" s="465"/>
      <c r="H4" s="465"/>
      <c r="I4" s="465"/>
      <c r="J4" s="465"/>
      <c r="K4" s="465"/>
      <c r="L4" s="465"/>
      <c r="M4" s="465"/>
      <c r="N4" s="465"/>
      <c r="O4" s="465"/>
      <c r="P4" s="465"/>
      <c r="Q4" s="465"/>
      <c r="R4" s="465"/>
      <c r="S4" s="465"/>
      <c r="T4" s="465"/>
      <c r="U4" s="465"/>
      <c r="V4" s="465"/>
      <c r="W4" s="465"/>
      <c r="X4" s="465"/>
      <c r="Y4" s="410"/>
      <c r="Z4" s="462" t="s">
        <v>3</v>
      </c>
      <c r="AA4" s="463"/>
      <c r="AB4" s="463"/>
      <c r="AC4" s="463"/>
      <c r="AD4" s="463"/>
      <c r="AE4" s="463"/>
      <c r="AF4" s="464"/>
    </row>
    <row r="5" spans="3:46" customFormat="1" ht="60.75" customHeight="1" x14ac:dyDescent="0.25">
      <c r="C5" s="403"/>
      <c r="D5" s="404"/>
      <c r="E5" s="411" t="s">
        <v>4</v>
      </c>
      <c r="F5" s="412"/>
      <c r="G5" s="412"/>
      <c r="H5" s="412"/>
      <c r="I5" s="412"/>
      <c r="J5" s="412"/>
      <c r="K5" s="412"/>
      <c r="L5" s="412"/>
      <c r="M5" s="412"/>
      <c r="N5" s="412"/>
      <c r="O5" s="412"/>
      <c r="P5" s="412"/>
      <c r="Q5" s="412"/>
      <c r="R5" s="412"/>
      <c r="S5" s="412"/>
      <c r="T5" s="412"/>
      <c r="U5" s="412"/>
      <c r="V5" s="412"/>
      <c r="W5" s="412"/>
      <c r="X5" s="412"/>
      <c r="Y5" s="413"/>
      <c r="Z5" s="462" t="s">
        <v>5</v>
      </c>
      <c r="AA5" s="463"/>
      <c r="AB5" s="463"/>
      <c r="AC5" s="463"/>
      <c r="AD5" s="463"/>
      <c r="AE5" s="463"/>
      <c r="AF5" s="464"/>
    </row>
    <row r="6" spans="3:46" ht="122.25" customHeight="1" x14ac:dyDescent="0.2">
      <c r="C6" s="509" t="s">
        <v>6</v>
      </c>
      <c r="D6" s="509" t="s">
        <v>7</v>
      </c>
      <c r="E6" s="509" t="s">
        <v>8</v>
      </c>
      <c r="F6" s="509" t="s">
        <v>9</v>
      </c>
      <c r="G6" s="508" t="s">
        <v>10</v>
      </c>
      <c r="H6" s="509" t="s">
        <v>11</v>
      </c>
      <c r="I6" s="511" t="s">
        <v>12</v>
      </c>
      <c r="J6" s="513" t="s">
        <v>13</v>
      </c>
      <c r="K6" s="515" t="s">
        <v>14</v>
      </c>
      <c r="L6" s="517" t="s">
        <v>15</v>
      </c>
      <c r="M6" s="515" t="s">
        <v>16</v>
      </c>
      <c r="N6" s="499" t="s">
        <v>17</v>
      </c>
      <c r="O6" s="499"/>
      <c r="P6" s="499"/>
      <c r="Q6" s="499"/>
      <c r="R6" s="499"/>
      <c r="S6" s="508" t="s">
        <v>18</v>
      </c>
      <c r="T6" s="509" t="s">
        <v>19</v>
      </c>
      <c r="U6" s="509" t="s">
        <v>20</v>
      </c>
      <c r="V6" s="508" t="s">
        <v>21</v>
      </c>
      <c r="W6" s="508" t="s">
        <v>22</v>
      </c>
      <c r="X6" s="510" t="s">
        <v>23</v>
      </c>
      <c r="Y6" s="499" t="s">
        <v>24</v>
      </c>
      <c r="Z6" s="499"/>
      <c r="AA6" s="499"/>
      <c r="AB6" s="499"/>
      <c r="AC6" s="499"/>
      <c r="AD6" s="499"/>
      <c r="AE6" s="499" t="s">
        <v>25</v>
      </c>
      <c r="AF6" s="499"/>
      <c r="AT6" s="107" t="s">
        <v>26</v>
      </c>
    </row>
    <row r="7" spans="3:46" s="109" customFormat="1" ht="285" customHeight="1" x14ac:dyDescent="0.25">
      <c r="C7" s="509"/>
      <c r="D7" s="509"/>
      <c r="E7" s="509"/>
      <c r="F7" s="509"/>
      <c r="G7" s="508"/>
      <c r="H7" s="509"/>
      <c r="I7" s="512"/>
      <c r="J7" s="514"/>
      <c r="K7" s="516"/>
      <c r="L7" s="518"/>
      <c r="M7" s="516"/>
      <c r="N7" s="160" t="s">
        <v>27</v>
      </c>
      <c r="O7" s="161" t="s">
        <v>28</v>
      </c>
      <c r="P7" s="162" t="s">
        <v>29</v>
      </c>
      <c r="Q7" s="161" t="s">
        <v>28</v>
      </c>
      <c r="R7" s="162" t="s">
        <v>30</v>
      </c>
      <c r="S7" s="508"/>
      <c r="T7" s="509"/>
      <c r="U7" s="509"/>
      <c r="V7" s="508"/>
      <c r="W7" s="508"/>
      <c r="X7" s="510"/>
      <c r="Y7" s="160" t="s">
        <v>31</v>
      </c>
      <c r="Z7" s="160" t="s">
        <v>32</v>
      </c>
      <c r="AA7" s="162" t="s">
        <v>33</v>
      </c>
      <c r="AB7" s="160" t="s">
        <v>34</v>
      </c>
      <c r="AC7" s="162" t="s">
        <v>35</v>
      </c>
      <c r="AD7" s="160" t="s">
        <v>36</v>
      </c>
      <c r="AE7" s="162" t="s">
        <v>37</v>
      </c>
      <c r="AF7" s="161" t="s">
        <v>38</v>
      </c>
    </row>
    <row r="8" spans="3:46" ht="146.25" customHeight="1" x14ac:dyDescent="0.2">
      <c r="C8" s="500" t="s">
        <v>402</v>
      </c>
      <c r="D8" s="500" t="s">
        <v>403</v>
      </c>
      <c r="E8" s="503" t="s">
        <v>404</v>
      </c>
      <c r="F8" s="506" t="s">
        <v>405</v>
      </c>
      <c r="G8" s="507">
        <v>1</v>
      </c>
      <c r="H8" s="503" t="s">
        <v>406</v>
      </c>
      <c r="I8" s="486" t="s">
        <v>407</v>
      </c>
      <c r="J8" s="492" t="s">
        <v>408</v>
      </c>
      <c r="K8" s="496" t="s">
        <v>409</v>
      </c>
      <c r="L8" s="163" t="s">
        <v>410</v>
      </c>
      <c r="M8" s="163" t="s">
        <v>220</v>
      </c>
      <c r="N8" s="164" t="s">
        <v>411</v>
      </c>
      <c r="O8" s="165">
        <v>0.6</v>
      </c>
      <c r="P8" s="492" t="s">
        <v>367</v>
      </c>
      <c r="Q8" s="165">
        <v>0.2</v>
      </c>
      <c r="R8" s="166" t="s">
        <v>367</v>
      </c>
      <c r="S8" s="167">
        <v>1</v>
      </c>
      <c r="T8" s="163" t="s">
        <v>412</v>
      </c>
      <c r="U8" s="163" t="s">
        <v>413</v>
      </c>
      <c r="V8" s="498" t="s">
        <v>414</v>
      </c>
      <c r="W8" s="498" t="s">
        <v>415</v>
      </c>
      <c r="X8" s="165">
        <v>0.2</v>
      </c>
      <c r="Y8" s="165">
        <f>+Q8-(Q8*X8)</f>
        <v>0.16</v>
      </c>
      <c r="Z8" s="495">
        <f>+Y9</f>
        <v>0.128</v>
      </c>
      <c r="AA8" s="491" t="s">
        <v>175</v>
      </c>
      <c r="AB8" s="165">
        <f>+O8-Z8</f>
        <v>0.47199999999999998</v>
      </c>
      <c r="AC8" s="490" t="s">
        <v>367</v>
      </c>
      <c r="AD8" s="491" t="s">
        <v>416</v>
      </c>
      <c r="AE8" s="492" t="s">
        <v>415</v>
      </c>
      <c r="AF8" s="493" t="s">
        <v>417</v>
      </c>
    </row>
    <row r="9" spans="3:46" ht="128.25" x14ac:dyDescent="0.2">
      <c r="C9" s="501"/>
      <c r="D9" s="501"/>
      <c r="E9" s="504"/>
      <c r="F9" s="506"/>
      <c r="G9" s="507"/>
      <c r="H9" s="505"/>
      <c r="I9" s="486"/>
      <c r="J9" s="492"/>
      <c r="K9" s="497"/>
      <c r="L9" s="163" t="s">
        <v>418</v>
      </c>
      <c r="M9" s="163" t="s">
        <v>220</v>
      </c>
      <c r="N9" s="164" t="s">
        <v>419</v>
      </c>
      <c r="O9" s="165">
        <v>0.6</v>
      </c>
      <c r="P9" s="492"/>
      <c r="Q9" s="165">
        <v>0.2</v>
      </c>
      <c r="R9" s="166" t="s">
        <v>367</v>
      </c>
      <c r="S9" s="167">
        <v>2</v>
      </c>
      <c r="T9" s="163" t="s">
        <v>420</v>
      </c>
      <c r="U9" s="163" t="s">
        <v>421</v>
      </c>
      <c r="V9" s="498"/>
      <c r="W9" s="498"/>
      <c r="X9" s="165">
        <v>0.2</v>
      </c>
      <c r="Y9" s="165">
        <f>+Y8-(X9*Y8)</f>
        <v>0.128</v>
      </c>
      <c r="Z9" s="495"/>
      <c r="AA9" s="491"/>
      <c r="AB9" s="165">
        <f>+O9-Z8</f>
        <v>0.47199999999999998</v>
      </c>
      <c r="AC9" s="490"/>
      <c r="AD9" s="491"/>
      <c r="AE9" s="492"/>
      <c r="AF9" s="494"/>
    </row>
    <row r="10" spans="3:46" ht="286.5" x14ac:dyDescent="0.2">
      <c r="C10" s="502"/>
      <c r="D10" s="502"/>
      <c r="E10" s="505"/>
      <c r="F10" s="506"/>
      <c r="G10" s="167">
        <v>2</v>
      </c>
      <c r="H10" s="163" t="s">
        <v>422</v>
      </c>
      <c r="I10" s="166" t="str">
        <f>+I8</f>
        <v>Imagen Institucional</v>
      </c>
      <c r="J10" s="168" t="str">
        <f>+J8</f>
        <v>NO APLICA</v>
      </c>
      <c r="K10" s="169" t="str">
        <f>+K8</f>
        <v>Perdida de la imagen</v>
      </c>
      <c r="L10" s="163" t="s">
        <v>418</v>
      </c>
      <c r="M10" s="163" t="s">
        <v>220</v>
      </c>
      <c r="N10" s="164" t="s">
        <v>411</v>
      </c>
      <c r="O10" s="165">
        <v>0.6</v>
      </c>
      <c r="P10" s="168" t="str">
        <f>+P8</f>
        <v>LEVE</v>
      </c>
      <c r="Q10" s="165">
        <v>0.2</v>
      </c>
      <c r="R10" s="166" t="s">
        <v>367</v>
      </c>
      <c r="S10" s="167">
        <v>1</v>
      </c>
      <c r="T10" s="163" t="s">
        <v>423</v>
      </c>
      <c r="U10" s="163" t="s">
        <v>424</v>
      </c>
      <c r="V10" s="498"/>
      <c r="W10" s="498"/>
      <c r="X10" s="165">
        <v>0.3</v>
      </c>
      <c r="Y10" s="165">
        <f>+Q10-(X10*Q10)</f>
        <v>0.14000000000000001</v>
      </c>
      <c r="Z10" s="165">
        <f>+Y10</f>
        <v>0.14000000000000001</v>
      </c>
      <c r="AA10" s="491"/>
      <c r="AB10" s="165">
        <f>+O10-Z10</f>
        <v>0.45999999999999996</v>
      </c>
      <c r="AC10" s="490"/>
      <c r="AD10" s="491"/>
      <c r="AE10" s="492"/>
      <c r="AF10" s="163" t="s">
        <v>425</v>
      </c>
    </row>
    <row r="13" spans="3:46" ht="20.25" x14ac:dyDescent="0.2">
      <c r="C13" s="385" t="s">
        <v>69</v>
      </c>
      <c r="D13" s="385"/>
      <c r="E13" s="3"/>
      <c r="F13" s="3"/>
    </row>
    <row r="14" spans="3:46" ht="20.25" x14ac:dyDescent="0.2">
      <c r="C14" s="386" t="s">
        <v>70</v>
      </c>
      <c r="D14" s="386"/>
      <c r="E14" s="3"/>
      <c r="F14" s="3"/>
    </row>
    <row r="15" spans="3:46" ht="20.25" x14ac:dyDescent="0.2">
      <c r="C15" s="36" t="s">
        <v>71</v>
      </c>
      <c r="D15" s="385" t="s">
        <v>72</v>
      </c>
      <c r="E15" s="385"/>
      <c r="F15" s="385"/>
    </row>
    <row r="16" spans="3:46" ht="20.25" x14ac:dyDescent="0.2">
      <c r="C16" s="36" t="s">
        <v>73</v>
      </c>
      <c r="D16" s="385" t="s">
        <v>74</v>
      </c>
      <c r="E16" s="385"/>
      <c r="F16" s="385"/>
    </row>
    <row r="17" spans="3:47" ht="20.25" x14ac:dyDescent="0.2">
      <c r="C17" s="2"/>
      <c r="D17" s="2"/>
      <c r="E17" s="3"/>
      <c r="F17" s="3"/>
    </row>
    <row r="20" spans="3:47" hidden="1" x14ac:dyDescent="0.2"/>
    <row r="21" spans="3:47" hidden="1" x14ac:dyDescent="0.2"/>
    <row r="22" spans="3:47" hidden="1" x14ac:dyDescent="0.2"/>
    <row r="23" spans="3:47" hidden="1" x14ac:dyDescent="0.2"/>
    <row r="24" spans="3:47" ht="171" hidden="1" customHeight="1" x14ac:dyDescent="0.2">
      <c r="C24" s="488" t="s">
        <v>402</v>
      </c>
      <c r="F24" s="489"/>
      <c r="G24" s="488" t="s">
        <v>426</v>
      </c>
      <c r="H24" s="488" t="s">
        <v>427</v>
      </c>
      <c r="I24" s="488" t="s">
        <v>410</v>
      </c>
      <c r="K24" s="488" t="s">
        <v>219</v>
      </c>
      <c r="L24" s="488" t="s">
        <v>428</v>
      </c>
      <c r="M24" s="488">
        <v>24</v>
      </c>
      <c r="N24" s="484" t="str">
        <f>IFERROR(VLOOKUP(L24,'[2]2022'!$A$15:$C$19,3,0)," ")</f>
        <v xml:space="preserve"> </v>
      </c>
      <c r="O24" s="485" t="str">
        <f>IFERROR(VLOOKUP(L24,'[2]2022'!$A$15:$B$19,2,0)," ")</f>
        <v xml:space="preserve"> </v>
      </c>
      <c r="P24" s="483" t="s">
        <v>220</v>
      </c>
      <c r="Q24" s="484" t="str">
        <f>IFERROR(VLOOKUP(P24,'[2]2022'!$A$23:$C$32,3,0)," ")</f>
        <v xml:space="preserve"> </v>
      </c>
      <c r="R24" s="485" t="str">
        <f>IFERROR(VLOOKUP(P24,'[2]2022'!$A$23:$B$32,2,0)," ")</f>
        <v xml:space="preserve"> </v>
      </c>
      <c r="S24" s="170" t="str">
        <f>CONCATENATE(N24,Q24)</f>
        <v xml:space="preserve">  </v>
      </c>
      <c r="T24" s="484" t="str">
        <f>IFERROR(VLOOKUP(S24,'[2]2022'!$C$34:$D$58,2,0)," ")</f>
        <v xml:space="preserve"> </v>
      </c>
      <c r="U24" s="171" t="s">
        <v>412</v>
      </c>
      <c r="V24" s="172" t="s">
        <v>429</v>
      </c>
      <c r="W24" s="172"/>
      <c r="X24" s="171" t="s">
        <v>214</v>
      </c>
      <c r="Y24" s="171" t="s">
        <v>54</v>
      </c>
      <c r="Z24" s="171" t="s">
        <v>430</v>
      </c>
      <c r="AA24" s="173">
        <f>IFERROR(VLOOKUP(Z24,[3]Tablas!$C$73:$D$78,2,0)," ")</f>
        <v>0.4</v>
      </c>
      <c r="AB24" s="171" t="s">
        <v>215</v>
      </c>
      <c r="AC24" s="171" t="s">
        <v>216</v>
      </c>
      <c r="AD24" s="174" t="s">
        <v>413</v>
      </c>
      <c r="AE24" s="170">
        <f>IFERROR(#REF!-(#REF!*AA24),0)</f>
        <v>0</v>
      </c>
      <c r="AF24" s="484" t="str">
        <f>IF(AE25&lt;20%,"Muy Baja",IF(AE25&lt;40%,"Baja",IF(AE25&lt;60%,"Media",IF(AE25&lt;80%,"A l t a",IF(AE25&gt;80%,"Muy Alta")))))</f>
        <v>Muy Baja</v>
      </c>
      <c r="AG24" s="484">
        <f>IFERROR(AE24-(AE24*AA25)," ")</f>
        <v>0</v>
      </c>
      <c r="AH24" s="484" t="str">
        <f t="shared" ref="AH24:AI24" si="0">+Q24</f>
        <v xml:space="preserve"> </v>
      </c>
      <c r="AI24" s="485" t="str">
        <f t="shared" si="0"/>
        <v xml:space="preserve"> </v>
      </c>
      <c r="AJ24" s="175" t="str">
        <f>CONCATENATE(AF24,AH24)</f>
        <v xml:space="preserve">Muy Baja </v>
      </c>
      <c r="AK24" s="484" t="str">
        <f>IFERROR(VLOOKUP(AJ24,'[2]2022'!$C$34:$D$58,2,0)," ")</f>
        <v xml:space="preserve"> </v>
      </c>
      <c r="AL24" s="486" t="s">
        <v>217</v>
      </c>
      <c r="AM24" s="487" t="str">
        <f>IFERROR(VLOOKUP(AK24,'[2]2022'!$A$104:$B$108,2,0)," ")</f>
        <v xml:space="preserve"> </v>
      </c>
      <c r="AN24" s="480" t="s">
        <v>417</v>
      </c>
      <c r="AO24" s="480" t="s">
        <v>431</v>
      </c>
      <c r="AP24" s="480"/>
      <c r="AQ24" s="482"/>
      <c r="AR24" s="480"/>
      <c r="AS24" s="482"/>
      <c r="AT24" s="176"/>
      <c r="AU24" s="177"/>
    </row>
    <row r="25" spans="3:47" ht="112.5" hidden="1" customHeight="1" x14ac:dyDescent="0.2">
      <c r="C25" s="488"/>
      <c r="F25" s="489"/>
      <c r="G25" s="488"/>
      <c r="H25" s="488"/>
      <c r="I25" s="488"/>
      <c r="K25" s="488"/>
      <c r="L25" s="488"/>
      <c r="M25" s="488"/>
      <c r="N25" s="484"/>
      <c r="O25" s="485"/>
      <c r="P25" s="483"/>
      <c r="Q25" s="484"/>
      <c r="R25" s="485"/>
      <c r="S25" s="178"/>
      <c r="T25" s="484"/>
      <c r="U25" s="171" t="s">
        <v>420</v>
      </c>
      <c r="V25" s="179" t="s">
        <v>213</v>
      </c>
      <c r="W25" s="172"/>
      <c r="X25" s="171" t="s">
        <v>214</v>
      </c>
      <c r="Y25" s="171" t="s">
        <v>54</v>
      </c>
      <c r="Z25" s="171" t="s">
        <v>430</v>
      </c>
      <c r="AA25" s="173">
        <f>IFERROR(VLOOKUP(Z25,[3]Tablas!$C$73:$D$78,2,0)," ")</f>
        <v>0.4</v>
      </c>
      <c r="AB25" s="171" t="s">
        <v>215</v>
      </c>
      <c r="AC25" s="171" t="s">
        <v>216</v>
      </c>
      <c r="AD25" s="174" t="s">
        <v>432</v>
      </c>
      <c r="AE25" s="170">
        <f t="shared" ref="AE25:AE26" si="1">IFERROR(AE24-(AE24*AA25),0)</f>
        <v>0</v>
      </c>
      <c r="AF25" s="484"/>
      <c r="AG25" s="484"/>
      <c r="AH25" s="484"/>
      <c r="AI25" s="485"/>
      <c r="AJ25" s="179"/>
      <c r="AK25" s="484"/>
      <c r="AL25" s="486"/>
      <c r="AM25" s="487"/>
      <c r="AN25" s="481"/>
      <c r="AO25" s="481"/>
      <c r="AP25" s="481"/>
      <c r="AQ25" s="481"/>
      <c r="AR25" s="481"/>
      <c r="AS25" s="481"/>
      <c r="AT25" s="180"/>
      <c r="AU25" s="181"/>
    </row>
    <row r="26" spans="3:47" ht="187.5" hidden="1" customHeight="1" x14ac:dyDescent="0.2">
      <c r="C26" s="488"/>
      <c r="F26" s="172"/>
      <c r="G26" s="171" t="s">
        <v>426</v>
      </c>
      <c r="H26" s="171" t="s">
        <v>433</v>
      </c>
      <c r="I26" s="171" t="s">
        <v>418</v>
      </c>
      <c r="K26" s="171" t="s">
        <v>212</v>
      </c>
      <c r="L26" s="171" t="s">
        <v>167</v>
      </c>
      <c r="M26" s="171">
        <v>24</v>
      </c>
      <c r="N26" s="172" t="str">
        <f>IFERROR(VLOOKUP(L26,'[2]2022'!$A$15:$C$19,3,0)," ")</f>
        <v xml:space="preserve"> </v>
      </c>
      <c r="O26" s="170" t="str">
        <f>IFERROR(VLOOKUP(L26,'[2]2022'!$A$15:$B$19,2,0)," ")</f>
        <v xml:space="preserve"> </v>
      </c>
      <c r="P26" s="182" t="s">
        <v>220</v>
      </c>
      <c r="Q26" s="172" t="str">
        <f>IFERROR(VLOOKUP(P26,'[2]2022'!$A$23:$C$32,3,0)," ")</f>
        <v xml:space="preserve"> </v>
      </c>
      <c r="R26" s="170" t="str">
        <f>IFERROR(VLOOKUP(P26,'[2]2022'!$A$23:$B$32,2,0)," ")</f>
        <v xml:space="preserve"> </v>
      </c>
      <c r="S26" s="170" t="str">
        <f>CONCATENATE(N26,Q26)</f>
        <v xml:space="preserve">  </v>
      </c>
      <c r="T26" s="172" t="str">
        <f>IFERROR(VLOOKUP(S26,'[2]2022'!$C$34:$D$58,2,0)," ")</f>
        <v xml:space="preserve"> </v>
      </c>
      <c r="U26" s="174" t="s">
        <v>423</v>
      </c>
      <c r="V26" s="179" t="s">
        <v>213</v>
      </c>
      <c r="W26" s="172"/>
      <c r="X26" s="171" t="s">
        <v>214</v>
      </c>
      <c r="Y26" s="171" t="s">
        <v>54</v>
      </c>
      <c r="Z26" s="171" t="s">
        <v>430</v>
      </c>
      <c r="AA26" s="173">
        <f>IFERROR(VLOOKUP(Z26,[3]Tablas!$C$73:$D$78,2,0)," ")</f>
        <v>0.4</v>
      </c>
      <c r="AB26" s="171" t="s">
        <v>215</v>
      </c>
      <c r="AC26" s="171" t="s">
        <v>434</v>
      </c>
      <c r="AD26" s="174" t="s">
        <v>424</v>
      </c>
      <c r="AE26" s="170">
        <f t="shared" si="1"/>
        <v>0</v>
      </c>
      <c r="AF26" s="172" t="str">
        <f>IF(AE30&lt;20%,"Muy Baja",IF(AE30&lt;40%,"Baja",IF(AE30&lt;60%,"Media",IF(AE30&lt;80%,"A l t a",IF(AE30&gt;80%,"Muy Alta")))))</f>
        <v>Muy Baja</v>
      </c>
      <c r="AG26" s="172" t="str">
        <f>IFERROR(AE26-(AE26*#REF!)," ")</f>
        <v xml:space="preserve"> </v>
      </c>
      <c r="AH26" s="172" t="str">
        <f t="shared" ref="AH26:AI26" si="2">+Q26</f>
        <v xml:space="preserve"> </v>
      </c>
      <c r="AI26" s="170" t="str">
        <f t="shared" si="2"/>
        <v xml:space="preserve"> </v>
      </c>
      <c r="AJ26" s="175" t="str">
        <f>CONCATENATE(AF26,AH26)</f>
        <v xml:space="preserve">Muy Baja </v>
      </c>
      <c r="AK26" s="172" t="str">
        <f>IFERROR(VLOOKUP(AJ26,'[2]2022'!$C$34:$D$58,2,0)," ")</f>
        <v xml:space="preserve"> </v>
      </c>
      <c r="AL26" s="171" t="s">
        <v>217</v>
      </c>
      <c r="AM26" s="177" t="str">
        <f>IFERROR(VLOOKUP(AK26,'[2]2022'!$A$104:$B$108,2,0)," ")</f>
        <v xml:space="preserve"> </v>
      </c>
      <c r="AN26" s="177" t="s">
        <v>425</v>
      </c>
      <c r="AO26" s="177" t="s">
        <v>435</v>
      </c>
      <c r="AP26" s="177" t="s">
        <v>436</v>
      </c>
      <c r="AQ26" s="183" t="s">
        <v>437</v>
      </c>
      <c r="AR26" s="177"/>
      <c r="AS26" s="183"/>
      <c r="AT26" s="177"/>
      <c r="AU26" s="177"/>
    </row>
    <row r="27" spans="3:47" hidden="1" x14ac:dyDescent="0.2"/>
    <row r="28" spans="3:47" hidden="1" x14ac:dyDescent="0.2"/>
    <row r="29" spans="3:47" hidden="1" x14ac:dyDescent="0.2"/>
    <row r="30" spans="3:47" hidden="1" x14ac:dyDescent="0.2"/>
    <row r="31" spans="3:47" hidden="1" x14ac:dyDescent="0.2"/>
    <row r="32" spans="3:4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sheetData>
  <protectedRanges>
    <protectedRange sqref="Y7:AD7" name="Rango1_2_1"/>
  </protectedRanges>
  <mergeCells count="76">
    <mergeCell ref="C3:D5"/>
    <mergeCell ref="E3:Y3"/>
    <mergeCell ref="Z3:AF3"/>
    <mergeCell ref="E4:Y4"/>
    <mergeCell ref="Z4:AF4"/>
    <mergeCell ref="E5:Y5"/>
    <mergeCell ref="Z5:AF5"/>
    <mergeCell ref="N6:R6"/>
    <mergeCell ref="C6:C7"/>
    <mergeCell ref="D6:D7"/>
    <mergeCell ref="E6:E7"/>
    <mergeCell ref="F6:F7"/>
    <mergeCell ref="G6:G7"/>
    <mergeCell ref="H6:H7"/>
    <mergeCell ref="I6:I7"/>
    <mergeCell ref="J6:J7"/>
    <mergeCell ref="K6:K7"/>
    <mergeCell ref="L6:L7"/>
    <mergeCell ref="M6:M7"/>
    <mergeCell ref="Y6:AD6"/>
    <mergeCell ref="AE6:AF6"/>
    <mergeCell ref="C8:C10"/>
    <mergeCell ref="D8:D10"/>
    <mergeCell ref="E8:E10"/>
    <mergeCell ref="F8:F10"/>
    <mergeCell ref="G8:G9"/>
    <mergeCell ref="H8:H9"/>
    <mergeCell ref="I8:I9"/>
    <mergeCell ref="J8:J9"/>
    <mergeCell ref="S6:S7"/>
    <mergeCell ref="T6:T7"/>
    <mergeCell ref="U6:U7"/>
    <mergeCell ref="V6:V7"/>
    <mergeCell ref="W6:W7"/>
    <mergeCell ref="X6:X7"/>
    <mergeCell ref="C14:D14"/>
    <mergeCell ref="K8:K9"/>
    <mergeCell ref="P8:P9"/>
    <mergeCell ref="V8:V10"/>
    <mergeCell ref="W8:W10"/>
    <mergeCell ref="AC8:AC10"/>
    <mergeCell ref="AD8:AD10"/>
    <mergeCell ref="AE8:AE10"/>
    <mergeCell ref="AF8:AF9"/>
    <mergeCell ref="C13:D13"/>
    <mergeCell ref="Z8:Z9"/>
    <mergeCell ref="AA8:AA10"/>
    <mergeCell ref="O24:O25"/>
    <mergeCell ref="D15:F15"/>
    <mergeCell ref="D16:F16"/>
    <mergeCell ref="C24:C26"/>
    <mergeCell ref="F24:F25"/>
    <mergeCell ref="G24:G25"/>
    <mergeCell ref="H24:H25"/>
    <mergeCell ref="I24:I25"/>
    <mergeCell ref="K24:K25"/>
    <mergeCell ref="L24:L25"/>
    <mergeCell ref="M24:M25"/>
    <mergeCell ref="N24:N25"/>
    <mergeCell ref="AN24:AN25"/>
    <mergeCell ref="P24:P25"/>
    <mergeCell ref="Q24:Q25"/>
    <mergeCell ref="R24:R25"/>
    <mergeCell ref="T24:T25"/>
    <mergeCell ref="AF24:AF25"/>
    <mergeCell ref="AG24:AG25"/>
    <mergeCell ref="AH24:AH25"/>
    <mergeCell ref="AI24:AI25"/>
    <mergeCell ref="AK24:AK25"/>
    <mergeCell ref="AL24:AL25"/>
    <mergeCell ref="AM24:AM25"/>
    <mergeCell ref="AO24:AO25"/>
    <mergeCell ref="AP24:AP25"/>
    <mergeCell ref="AQ24:AQ25"/>
    <mergeCell ref="AR24:AR25"/>
    <mergeCell ref="AS24:AS25"/>
  </mergeCells>
  <conditionalFormatting sqref="N24">
    <cfRule type="containsText" dxfId="180" priority="38" operator="containsText" text="Muy Baja">
      <formula>NOT(ISERROR(SEARCH(("Muy Baja"),(N24))))</formula>
    </cfRule>
  </conditionalFormatting>
  <conditionalFormatting sqref="N24">
    <cfRule type="containsText" dxfId="179" priority="39" operator="containsText" text="Baja">
      <formula>NOT(ISERROR(SEARCH(("Baja"),(N24))))</formula>
    </cfRule>
  </conditionalFormatting>
  <conditionalFormatting sqref="N24">
    <cfRule type="containsText" dxfId="178" priority="40" operator="containsText" text="A l t a">
      <formula>NOT(ISERROR(SEARCH(("A l t a"),(N24))))</formula>
    </cfRule>
  </conditionalFormatting>
  <conditionalFormatting sqref="N24">
    <cfRule type="containsText" dxfId="177" priority="41" operator="containsText" text="Muy Alta">
      <formula>NOT(ISERROR(SEARCH(("Muy Alta"),(N24))))</formula>
    </cfRule>
  </conditionalFormatting>
  <conditionalFormatting sqref="N24">
    <cfRule type="cellIs" dxfId="176" priority="42" operator="equal">
      <formula>"Media"</formula>
    </cfRule>
  </conditionalFormatting>
  <conditionalFormatting sqref="Q24">
    <cfRule type="containsText" dxfId="175" priority="43" operator="containsText" text="Catastrófico">
      <formula>NOT(ISERROR(SEARCH(("Catastrófico"),(Q24))))</formula>
    </cfRule>
  </conditionalFormatting>
  <conditionalFormatting sqref="Q24">
    <cfRule type="containsText" dxfId="174" priority="44" operator="containsText" text="Mayor">
      <formula>NOT(ISERROR(SEARCH(("Mayor"),(Q24))))</formula>
    </cfRule>
  </conditionalFormatting>
  <conditionalFormatting sqref="Q24">
    <cfRule type="containsText" dxfId="173" priority="45" operator="containsText" text="Moderado">
      <formula>NOT(ISERROR(SEARCH(("Moderado"),(Q24))))</formula>
    </cfRule>
  </conditionalFormatting>
  <conditionalFormatting sqref="Q24">
    <cfRule type="containsText" dxfId="172" priority="46" operator="containsText" text="Menor">
      <formula>NOT(ISERROR(SEARCH(("Menor"),(Q24))))</formula>
    </cfRule>
  </conditionalFormatting>
  <conditionalFormatting sqref="Q24">
    <cfRule type="containsText" dxfId="171" priority="47" operator="containsText" text="Leve">
      <formula>NOT(ISERROR(SEARCH(("Leve"),(Q24))))</formula>
    </cfRule>
  </conditionalFormatting>
  <conditionalFormatting sqref="O24">
    <cfRule type="containsText" dxfId="170" priority="48" operator="containsText" text="Muy Baja">
      <formula>NOT(ISERROR(SEARCH(("Muy Baja"),(O24))))</formula>
    </cfRule>
  </conditionalFormatting>
  <conditionalFormatting sqref="O24">
    <cfRule type="containsText" dxfId="169" priority="49" operator="containsText" text="Baja">
      <formula>NOT(ISERROR(SEARCH(("Baja"),(O24))))</formula>
    </cfRule>
  </conditionalFormatting>
  <conditionalFormatting sqref="O24">
    <cfRule type="containsText" dxfId="168" priority="50" operator="containsText" text="A l t a">
      <formula>NOT(ISERROR(SEARCH(("A l t a"),(O24))))</formula>
    </cfRule>
  </conditionalFormatting>
  <conditionalFormatting sqref="O24">
    <cfRule type="containsText" dxfId="167" priority="51" operator="containsText" text="Muy Alta">
      <formula>NOT(ISERROR(SEARCH(("Muy Alta"),(O24))))</formula>
    </cfRule>
  </conditionalFormatting>
  <conditionalFormatting sqref="O24">
    <cfRule type="cellIs" dxfId="166" priority="52" operator="equal">
      <formula>"Media"</formula>
    </cfRule>
  </conditionalFormatting>
  <conditionalFormatting sqref="T24">
    <cfRule type="containsText" dxfId="165" priority="53" operator="containsText" text="Extremo">
      <formula>NOT(ISERROR(SEARCH(("Extremo"),(T24))))</formula>
    </cfRule>
  </conditionalFormatting>
  <conditionalFormatting sqref="T24">
    <cfRule type="containsText" dxfId="164" priority="54" operator="containsText" text="Alto">
      <formula>NOT(ISERROR(SEARCH(("Alto"),(T24))))</formula>
    </cfRule>
  </conditionalFormatting>
  <conditionalFormatting sqref="T24">
    <cfRule type="containsText" dxfId="163" priority="55" operator="containsText" text="Moderado">
      <formula>NOT(ISERROR(SEARCH(("Moderado"),(T24))))</formula>
    </cfRule>
  </conditionalFormatting>
  <conditionalFormatting sqref="T24">
    <cfRule type="containsText" dxfId="162" priority="56" operator="containsText" text="Bajo">
      <formula>NOT(ISERROR(SEARCH(("Bajo"),(T24))))</formula>
    </cfRule>
  </conditionalFormatting>
  <conditionalFormatting sqref="AF24">
    <cfRule type="containsText" dxfId="161" priority="57" operator="containsText" text="Muy Baja">
      <formula>NOT(ISERROR(SEARCH(("Muy Baja"),(AF24))))</formula>
    </cfRule>
  </conditionalFormatting>
  <conditionalFormatting sqref="AF24">
    <cfRule type="containsText" dxfId="160" priority="58" operator="containsText" text="Baja">
      <formula>NOT(ISERROR(SEARCH(("Baja"),(AF24))))</formula>
    </cfRule>
  </conditionalFormatting>
  <conditionalFormatting sqref="AF24">
    <cfRule type="containsText" dxfId="159" priority="59" operator="containsText" text="A l t a">
      <formula>NOT(ISERROR(SEARCH(("A l t a"),(AF24))))</formula>
    </cfRule>
  </conditionalFormatting>
  <conditionalFormatting sqref="AF24">
    <cfRule type="containsText" dxfId="158" priority="60" operator="containsText" text="Muy Alta">
      <formula>NOT(ISERROR(SEARCH(("Muy Alta"),(AF24))))</formula>
    </cfRule>
  </conditionalFormatting>
  <conditionalFormatting sqref="AF24">
    <cfRule type="cellIs" dxfId="157" priority="61" operator="equal">
      <formula>"Media"</formula>
    </cfRule>
  </conditionalFormatting>
  <conditionalFormatting sqref="AH24">
    <cfRule type="containsText" dxfId="156" priority="62" operator="containsText" text="Catastrófico">
      <formula>NOT(ISERROR(SEARCH(("Catastrófico"),(AH24))))</formula>
    </cfRule>
  </conditionalFormatting>
  <conditionalFormatting sqref="AH24">
    <cfRule type="containsText" dxfId="155" priority="63" operator="containsText" text="Mayor">
      <formula>NOT(ISERROR(SEARCH(("Mayor"),(AH24))))</formula>
    </cfRule>
  </conditionalFormatting>
  <conditionalFormatting sqref="AH24">
    <cfRule type="containsText" dxfId="154" priority="64" operator="containsText" text="Moderado">
      <formula>NOT(ISERROR(SEARCH(("Moderado"),(AH24))))</formula>
    </cfRule>
  </conditionalFormatting>
  <conditionalFormatting sqref="AH24">
    <cfRule type="containsText" dxfId="153" priority="65" operator="containsText" text="Menor">
      <formula>NOT(ISERROR(SEARCH(("Menor"),(AH24))))</formula>
    </cfRule>
  </conditionalFormatting>
  <conditionalFormatting sqref="AH24">
    <cfRule type="containsText" dxfId="152" priority="66" operator="containsText" text="Leve">
      <formula>NOT(ISERROR(SEARCH(("Leve"),(AH24))))</formula>
    </cfRule>
  </conditionalFormatting>
  <conditionalFormatting sqref="AK24">
    <cfRule type="containsText" dxfId="151" priority="67" operator="containsText" text="Extremo">
      <formula>NOT(ISERROR(SEARCH(("Extremo"),(AK24))))</formula>
    </cfRule>
  </conditionalFormatting>
  <conditionalFormatting sqref="AK24">
    <cfRule type="containsText" dxfId="150" priority="68" operator="containsText" text="Alto">
      <formula>NOT(ISERROR(SEARCH(("Alto"),(AK24))))</formula>
    </cfRule>
  </conditionalFormatting>
  <conditionalFormatting sqref="AK24">
    <cfRule type="containsText" dxfId="149" priority="69" operator="containsText" text="Moderado">
      <formula>NOT(ISERROR(SEARCH(("Moderado"),(AK24))))</formula>
    </cfRule>
  </conditionalFormatting>
  <conditionalFormatting sqref="AK24">
    <cfRule type="containsText" dxfId="148" priority="70" operator="containsText" text="Bajo">
      <formula>NOT(ISERROR(SEARCH(("Bajo"),(AK24))))</formula>
    </cfRule>
  </conditionalFormatting>
  <conditionalFormatting sqref="AH26">
    <cfRule type="containsText" dxfId="147" priority="6" operator="containsText" text="Catastrófico">
      <formula>NOT(ISERROR(SEARCH(("Catastrófico"),(AH26))))</formula>
    </cfRule>
  </conditionalFormatting>
  <conditionalFormatting sqref="N26">
    <cfRule type="containsText" dxfId="146" priority="33" operator="containsText" text="Muy Baja">
      <formula>NOT(ISERROR(SEARCH(("Muy Baja"),(N26))))</formula>
    </cfRule>
  </conditionalFormatting>
  <conditionalFormatting sqref="N26">
    <cfRule type="containsText" dxfId="145" priority="34" operator="containsText" text="Baja">
      <formula>NOT(ISERROR(SEARCH(("Baja"),(N26))))</formula>
    </cfRule>
  </conditionalFormatting>
  <conditionalFormatting sqref="N26">
    <cfRule type="containsText" dxfId="144" priority="35" operator="containsText" text="A l t a">
      <formula>NOT(ISERROR(SEARCH(("A l t a"),(N26))))</formula>
    </cfRule>
  </conditionalFormatting>
  <conditionalFormatting sqref="N26">
    <cfRule type="containsText" dxfId="143" priority="36" operator="containsText" text="Muy Alta">
      <formula>NOT(ISERROR(SEARCH(("Muy Alta"),(N26))))</formula>
    </cfRule>
  </conditionalFormatting>
  <conditionalFormatting sqref="N26">
    <cfRule type="cellIs" dxfId="142" priority="37" operator="equal">
      <formula>"Media"</formula>
    </cfRule>
  </conditionalFormatting>
  <conditionalFormatting sqref="O26">
    <cfRule type="containsText" dxfId="141" priority="28" operator="containsText" text="Muy Baja">
      <formula>NOT(ISERROR(SEARCH(("Muy Baja"),(O26))))</formula>
    </cfRule>
  </conditionalFormatting>
  <conditionalFormatting sqref="O26">
    <cfRule type="containsText" dxfId="140" priority="29" operator="containsText" text="Baja">
      <formula>NOT(ISERROR(SEARCH(("Baja"),(O26))))</formula>
    </cfRule>
  </conditionalFormatting>
  <conditionalFormatting sqref="O26">
    <cfRule type="containsText" dxfId="139" priority="30" operator="containsText" text="A l t a">
      <formula>NOT(ISERROR(SEARCH(("A l t a"),(O26))))</formula>
    </cfRule>
  </conditionalFormatting>
  <conditionalFormatting sqref="O26">
    <cfRule type="containsText" dxfId="138" priority="31" operator="containsText" text="Muy Alta">
      <formula>NOT(ISERROR(SEARCH(("Muy Alta"),(O26))))</formula>
    </cfRule>
  </conditionalFormatting>
  <conditionalFormatting sqref="O26">
    <cfRule type="cellIs" dxfId="137" priority="32" operator="equal">
      <formula>"Media"</formula>
    </cfRule>
  </conditionalFormatting>
  <conditionalFormatting sqref="Q26">
    <cfRule type="containsText" dxfId="136" priority="19" operator="containsText" text="Catastrófico">
      <formula>NOT(ISERROR(SEARCH(("Catastrófico"),(Q26))))</formula>
    </cfRule>
  </conditionalFormatting>
  <conditionalFormatting sqref="Q26">
    <cfRule type="containsText" dxfId="135" priority="20" operator="containsText" text="Mayor">
      <formula>NOT(ISERROR(SEARCH(("Mayor"),(Q26))))</formula>
    </cfRule>
  </conditionalFormatting>
  <conditionalFormatting sqref="Q26">
    <cfRule type="containsText" dxfId="134" priority="21" operator="containsText" text="Moderado">
      <formula>NOT(ISERROR(SEARCH(("Moderado"),(Q26))))</formula>
    </cfRule>
  </conditionalFormatting>
  <conditionalFormatting sqref="Q26">
    <cfRule type="containsText" dxfId="133" priority="22" operator="containsText" text="Menor">
      <formula>NOT(ISERROR(SEARCH(("Menor"),(Q26))))</formula>
    </cfRule>
  </conditionalFormatting>
  <conditionalFormatting sqref="Q26">
    <cfRule type="containsText" dxfId="132" priority="23" operator="containsText" text="Leve">
      <formula>NOT(ISERROR(SEARCH(("Leve"),(Q26))))</formula>
    </cfRule>
  </conditionalFormatting>
  <conditionalFormatting sqref="T26">
    <cfRule type="containsText" dxfId="131" priority="24" operator="containsText" text="Extremo">
      <formula>NOT(ISERROR(SEARCH(("Extremo"),(T26))))</formula>
    </cfRule>
  </conditionalFormatting>
  <conditionalFormatting sqref="T26">
    <cfRule type="containsText" dxfId="130" priority="25" operator="containsText" text="Alto">
      <formula>NOT(ISERROR(SEARCH(("Alto"),(T26))))</formula>
    </cfRule>
  </conditionalFormatting>
  <conditionalFormatting sqref="T26">
    <cfRule type="containsText" dxfId="129" priority="26" operator="containsText" text="Moderado">
      <formula>NOT(ISERROR(SEARCH(("Moderado"),(T26))))</formula>
    </cfRule>
  </conditionalFormatting>
  <conditionalFormatting sqref="T26">
    <cfRule type="containsText" dxfId="128" priority="27" operator="containsText" text="Bajo">
      <formula>NOT(ISERROR(SEARCH(("Bajo"),(T26))))</formula>
    </cfRule>
  </conditionalFormatting>
  <conditionalFormatting sqref="U24">
    <cfRule type="containsText" dxfId="127" priority="15" operator="containsText" text="Extremo">
      <formula>NOT(ISERROR(SEARCH(("Extremo"),(U24))))</formula>
    </cfRule>
  </conditionalFormatting>
  <conditionalFormatting sqref="U24">
    <cfRule type="containsText" dxfId="126" priority="16" operator="containsText" text="Alto">
      <formula>NOT(ISERROR(SEARCH(("Alto"),(U24))))</formula>
    </cfRule>
  </conditionalFormatting>
  <conditionalFormatting sqref="U24">
    <cfRule type="containsText" dxfId="125" priority="17" operator="containsText" text="Moderado">
      <formula>NOT(ISERROR(SEARCH(("Moderado"),(U24))))</formula>
    </cfRule>
  </conditionalFormatting>
  <conditionalFormatting sqref="U24">
    <cfRule type="containsText" dxfId="124" priority="18" operator="containsText" text="Bajo">
      <formula>NOT(ISERROR(SEARCH(("Bajo"),(U24))))</formula>
    </cfRule>
  </conditionalFormatting>
  <conditionalFormatting sqref="AH26">
    <cfRule type="containsText" dxfId="123" priority="7" operator="containsText" text="Mayor">
      <formula>NOT(ISERROR(SEARCH(("Mayor"),(AH26))))</formula>
    </cfRule>
  </conditionalFormatting>
  <conditionalFormatting sqref="AH26">
    <cfRule type="containsText" dxfId="122" priority="8" operator="containsText" text="Moderado">
      <formula>NOT(ISERROR(SEARCH(("Moderado"),(AH26))))</formula>
    </cfRule>
  </conditionalFormatting>
  <conditionalFormatting sqref="AH26">
    <cfRule type="containsText" dxfId="121" priority="9" operator="containsText" text="Menor">
      <formula>NOT(ISERROR(SEARCH(("Menor"),(AH26))))</formula>
    </cfRule>
  </conditionalFormatting>
  <conditionalFormatting sqref="AH26">
    <cfRule type="containsText" dxfId="120" priority="10" operator="containsText" text="Leve">
      <formula>NOT(ISERROR(SEARCH(("Leve"),(AH26))))</formula>
    </cfRule>
  </conditionalFormatting>
  <conditionalFormatting sqref="AK26">
    <cfRule type="containsText" dxfId="119" priority="11" operator="containsText" text="Extremo">
      <formula>NOT(ISERROR(SEARCH(("Extremo"),(AK26))))</formula>
    </cfRule>
  </conditionalFormatting>
  <conditionalFormatting sqref="AK26">
    <cfRule type="containsText" dxfId="118" priority="12" operator="containsText" text="Alto">
      <formula>NOT(ISERROR(SEARCH(("Alto"),(AK26))))</formula>
    </cfRule>
  </conditionalFormatting>
  <conditionalFormatting sqref="AK26">
    <cfRule type="containsText" dxfId="117" priority="13" operator="containsText" text="Moderado">
      <formula>NOT(ISERROR(SEARCH(("Moderado"),(AK26))))</formula>
    </cfRule>
  </conditionalFormatting>
  <conditionalFormatting sqref="AK26">
    <cfRule type="containsText" dxfId="116" priority="14" operator="containsText" text="Bajo">
      <formula>NOT(ISERROR(SEARCH(("Bajo"),(AK26))))</formula>
    </cfRule>
  </conditionalFormatting>
  <conditionalFormatting sqref="AF26">
    <cfRule type="containsText" dxfId="115" priority="1" operator="containsText" text="Muy Baja">
      <formula>NOT(ISERROR(SEARCH(("Muy Baja"),(AF26))))</formula>
    </cfRule>
  </conditionalFormatting>
  <conditionalFormatting sqref="AF26">
    <cfRule type="containsText" dxfId="114" priority="2" operator="containsText" text="Baja">
      <formula>NOT(ISERROR(SEARCH(("Baja"),(AF26))))</formula>
    </cfRule>
  </conditionalFormatting>
  <conditionalFormatting sqref="AF26">
    <cfRule type="containsText" dxfId="113" priority="3" operator="containsText" text="A l t a">
      <formula>NOT(ISERROR(SEARCH(("A l t a"),(AF26))))</formula>
    </cfRule>
  </conditionalFormatting>
  <conditionalFormatting sqref="AF26">
    <cfRule type="containsText" dxfId="112" priority="4" operator="containsText" text="Muy Alta">
      <formula>NOT(ISERROR(SEARCH(("Muy Alta"),(AF26))))</formula>
    </cfRule>
  </conditionalFormatting>
  <conditionalFormatting sqref="AF26">
    <cfRule type="cellIs" dxfId="111" priority="5" operator="equal">
      <formula>"Media"</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'https://d.docs.live.net/41d0682e6af12ced/Documentos/Documents/Idartes contrato/Riesgos Idartes/Riesgos para revisión/[comunicaciones procesos.xlsx]Tablas'!#REF!</xm:f>
          </x14:formula1>
          <xm:sqref>AL24 AL26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17"/>
  <sheetViews>
    <sheetView showGridLines="0" zoomScale="40" zoomScaleNormal="40" workbookViewId="0">
      <selection activeCell="T8" activeCellId="2" sqref="D8:D10 G8:H10 T8:T10"/>
    </sheetView>
  </sheetViews>
  <sheetFormatPr baseColWidth="10" defaultRowHeight="69" customHeight="1" x14ac:dyDescent="0.3"/>
  <cols>
    <col min="1" max="2" width="11.42578125" style="1"/>
    <col min="3" max="3" width="31" style="1" customWidth="1"/>
    <col min="4" max="4" width="34.28515625" style="1" customWidth="1"/>
    <col min="5" max="5" width="45.140625" style="1" customWidth="1"/>
    <col min="6" max="6" width="31.42578125" style="1" customWidth="1"/>
    <col min="7" max="7" width="10.7109375" style="1" customWidth="1"/>
    <col min="8" max="8" width="39" style="1" customWidth="1"/>
    <col min="9" max="9" width="18.7109375" style="1" customWidth="1"/>
    <col min="10" max="10" width="37.7109375" style="1" customWidth="1"/>
    <col min="11" max="11" width="25.5703125" style="1" customWidth="1"/>
    <col min="12" max="12" width="51.85546875" style="1" customWidth="1"/>
    <col min="13" max="13" width="26.42578125" style="1" customWidth="1"/>
    <col min="14" max="14" width="17.140625" style="1" customWidth="1"/>
    <col min="15" max="15" width="11.42578125" style="1"/>
    <col min="16" max="16" width="20.5703125" style="1" customWidth="1"/>
    <col min="17" max="19" width="11.42578125" style="1"/>
    <col min="20" max="20" width="49" style="1" customWidth="1"/>
    <col min="21" max="21" width="48.140625" style="1" customWidth="1"/>
    <col min="22" max="22" width="23.7109375" style="1" customWidth="1"/>
    <col min="23" max="23" width="16.7109375" style="1" bestFit="1" customWidth="1"/>
    <col min="24" max="24" width="20.140625" style="1" customWidth="1"/>
    <col min="25" max="30" width="11.42578125" style="1"/>
    <col min="31" max="31" width="15.42578125" style="1" customWidth="1"/>
    <col min="32" max="32" width="57.5703125" style="1" customWidth="1"/>
    <col min="33" max="45" width="11.42578125" style="1"/>
    <col min="46" max="46" width="36.28515625" style="1" customWidth="1"/>
    <col min="47" max="47" width="30.140625" style="1" customWidth="1"/>
    <col min="48" max="16384" width="11.42578125" style="1"/>
  </cols>
  <sheetData>
    <row r="2" spans="2:47" s="185" customFormat="1" ht="69" customHeight="1" x14ac:dyDescent="0.25">
      <c r="B2" s="186"/>
      <c r="C2" s="186"/>
      <c r="D2" s="186"/>
      <c r="E2" s="186"/>
      <c r="F2" s="186"/>
      <c r="G2" s="186"/>
      <c r="H2" s="186"/>
      <c r="I2" s="186"/>
      <c r="J2" s="186"/>
      <c r="K2" s="186"/>
      <c r="L2" s="186"/>
      <c r="M2" s="186"/>
      <c r="N2" s="186"/>
      <c r="O2" s="186"/>
      <c r="P2" s="186"/>
      <c r="Q2" s="186"/>
      <c r="R2" s="186"/>
      <c r="S2" s="186"/>
      <c r="T2" s="186"/>
      <c r="U2" s="186"/>
      <c r="V2" s="187"/>
      <c r="W2" s="187"/>
      <c r="X2" s="187"/>
      <c r="Y2" s="187"/>
      <c r="Z2" s="187"/>
      <c r="AA2" s="187"/>
      <c r="AB2" s="187"/>
      <c r="AC2" s="187"/>
      <c r="AD2" s="188"/>
      <c r="AE2" s="189"/>
      <c r="AF2" s="189"/>
      <c r="AG2" s="190"/>
      <c r="AH2" s="190"/>
      <c r="AI2" s="191"/>
      <c r="AJ2" s="192"/>
      <c r="AK2" s="190"/>
      <c r="AL2" s="190"/>
      <c r="AM2" s="193"/>
      <c r="AN2" s="193"/>
      <c r="AO2" s="193"/>
      <c r="AP2" s="193"/>
      <c r="AQ2" s="193"/>
      <c r="AR2" s="193"/>
      <c r="AS2" s="193"/>
      <c r="AT2" s="193"/>
      <c r="AU2" s="193"/>
    </row>
    <row r="3" spans="2:47" ht="46.5" customHeight="1" x14ac:dyDescent="0.3">
      <c r="C3" s="399"/>
      <c r="D3" s="400"/>
      <c r="E3" s="405" t="s">
        <v>0</v>
      </c>
      <c r="F3" s="406"/>
      <c r="G3" s="406"/>
      <c r="H3" s="406"/>
      <c r="I3" s="406"/>
      <c r="J3" s="406"/>
      <c r="K3" s="406"/>
      <c r="L3" s="406"/>
      <c r="M3" s="406"/>
      <c r="N3" s="406"/>
      <c r="O3" s="406"/>
      <c r="P3" s="406"/>
      <c r="Q3" s="406"/>
      <c r="R3" s="406"/>
      <c r="S3" s="406"/>
      <c r="T3" s="406"/>
      <c r="U3" s="406"/>
      <c r="V3" s="406"/>
      <c r="W3" s="406"/>
      <c r="X3" s="406"/>
      <c r="Y3" s="407"/>
      <c r="Z3" s="462" t="s">
        <v>1</v>
      </c>
      <c r="AA3" s="463"/>
      <c r="AB3" s="463"/>
      <c r="AC3" s="463"/>
      <c r="AD3" s="463"/>
      <c r="AE3" s="463"/>
      <c r="AF3" s="464"/>
    </row>
    <row r="4" spans="2:47" ht="51.75" customHeight="1" x14ac:dyDescent="0.3">
      <c r="C4" s="401"/>
      <c r="D4" s="402"/>
      <c r="E4" s="408" t="s">
        <v>2</v>
      </c>
      <c r="F4" s="465"/>
      <c r="G4" s="465"/>
      <c r="H4" s="465"/>
      <c r="I4" s="465"/>
      <c r="J4" s="465"/>
      <c r="K4" s="465"/>
      <c r="L4" s="465"/>
      <c r="M4" s="465"/>
      <c r="N4" s="465"/>
      <c r="O4" s="465"/>
      <c r="P4" s="465"/>
      <c r="Q4" s="465"/>
      <c r="R4" s="465"/>
      <c r="S4" s="465"/>
      <c r="T4" s="465"/>
      <c r="U4" s="465"/>
      <c r="V4" s="465"/>
      <c r="W4" s="465"/>
      <c r="X4" s="465"/>
      <c r="Y4" s="410"/>
      <c r="Z4" s="462" t="s">
        <v>3</v>
      </c>
      <c r="AA4" s="463"/>
      <c r="AB4" s="463"/>
      <c r="AC4" s="463"/>
      <c r="AD4" s="463"/>
      <c r="AE4" s="463"/>
      <c r="AF4" s="464"/>
    </row>
    <row r="5" spans="2:47" ht="48" customHeight="1" x14ac:dyDescent="0.3">
      <c r="C5" s="403"/>
      <c r="D5" s="404"/>
      <c r="E5" s="411" t="s">
        <v>4</v>
      </c>
      <c r="F5" s="412"/>
      <c r="G5" s="412"/>
      <c r="H5" s="412"/>
      <c r="I5" s="412"/>
      <c r="J5" s="412"/>
      <c r="K5" s="412"/>
      <c r="L5" s="412"/>
      <c r="M5" s="412"/>
      <c r="N5" s="412"/>
      <c r="O5" s="412"/>
      <c r="P5" s="412"/>
      <c r="Q5" s="412"/>
      <c r="R5" s="412"/>
      <c r="S5" s="412"/>
      <c r="T5" s="412"/>
      <c r="U5" s="412"/>
      <c r="V5" s="412"/>
      <c r="W5" s="412"/>
      <c r="X5" s="412"/>
      <c r="Y5" s="413"/>
      <c r="Z5" s="466" t="s">
        <v>5</v>
      </c>
      <c r="AA5" s="467"/>
      <c r="AB5" s="467"/>
      <c r="AC5" s="467"/>
      <c r="AD5" s="467"/>
      <c r="AE5" s="467"/>
      <c r="AF5" s="468"/>
    </row>
    <row r="6" spans="2:47" ht="69" customHeight="1" x14ac:dyDescent="0.3">
      <c r="C6" s="509" t="s">
        <v>6</v>
      </c>
      <c r="D6" s="509" t="s">
        <v>7</v>
      </c>
      <c r="E6" s="509" t="s">
        <v>8</v>
      </c>
      <c r="F6" s="515" t="s">
        <v>9</v>
      </c>
      <c r="G6" s="513" t="s">
        <v>10</v>
      </c>
      <c r="H6" s="515" t="s">
        <v>11</v>
      </c>
      <c r="I6" s="511" t="s">
        <v>12</v>
      </c>
      <c r="J6" s="513" t="s">
        <v>13</v>
      </c>
      <c r="K6" s="515" t="s">
        <v>14</v>
      </c>
      <c r="L6" s="517" t="s">
        <v>15</v>
      </c>
      <c r="M6" s="515" t="s">
        <v>439</v>
      </c>
      <c r="N6" s="519" t="s">
        <v>17</v>
      </c>
      <c r="O6" s="520"/>
      <c r="P6" s="520"/>
      <c r="Q6" s="520"/>
      <c r="R6" s="521"/>
      <c r="S6" s="513" t="s">
        <v>18</v>
      </c>
      <c r="T6" s="515" t="s">
        <v>19</v>
      </c>
      <c r="U6" s="515" t="s">
        <v>20</v>
      </c>
      <c r="V6" s="513" t="s">
        <v>21</v>
      </c>
      <c r="W6" s="513" t="s">
        <v>22</v>
      </c>
      <c r="X6" s="513" t="s">
        <v>23</v>
      </c>
      <c r="Y6" s="519" t="s">
        <v>24</v>
      </c>
      <c r="Z6" s="520"/>
      <c r="AA6" s="520"/>
      <c r="AB6" s="520"/>
      <c r="AC6" s="520"/>
      <c r="AD6" s="521"/>
      <c r="AE6" s="519" t="s">
        <v>25</v>
      </c>
      <c r="AF6" s="521"/>
      <c r="AT6" s="1" t="s">
        <v>26</v>
      </c>
    </row>
    <row r="7" spans="2:47" s="10" customFormat="1" ht="69" customHeight="1" x14ac:dyDescent="0.3">
      <c r="C7" s="509"/>
      <c r="D7" s="509"/>
      <c r="E7" s="509"/>
      <c r="F7" s="516"/>
      <c r="G7" s="514"/>
      <c r="H7" s="516"/>
      <c r="I7" s="512"/>
      <c r="J7" s="514"/>
      <c r="K7" s="516"/>
      <c r="L7" s="518"/>
      <c r="M7" s="516"/>
      <c r="N7" s="194" t="s">
        <v>27</v>
      </c>
      <c r="O7" s="195" t="s">
        <v>28</v>
      </c>
      <c r="P7" s="196" t="s">
        <v>29</v>
      </c>
      <c r="Q7" s="195" t="s">
        <v>28</v>
      </c>
      <c r="R7" s="196" t="s">
        <v>30</v>
      </c>
      <c r="S7" s="530"/>
      <c r="T7" s="531"/>
      <c r="U7" s="531"/>
      <c r="V7" s="530"/>
      <c r="W7" s="514"/>
      <c r="X7" s="530"/>
      <c r="Y7" s="194" t="s">
        <v>31</v>
      </c>
      <c r="Z7" s="194" t="s">
        <v>32</v>
      </c>
      <c r="AA7" s="196" t="s">
        <v>33</v>
      </c>
      <c r="AB7" s="194" t="s">
        <v>34</v>
      </c>
      <c r="AC7" s="196" t="s">
        <v>35</v>
      </c>
      <c r="AD7" s="194" t="s">
        <v>36</v>
      </c>
      <c r="AE7" s="197" t="s">
        <v>37</v>
      </c>
      <c r="AF7" s="195" t="s">
        <v>38</v>
      </c>
    </row>
    <row r="8" spans="2:47" s="185" customFormat="1" ht="181.5" customHeight="1" x14ac:dyDescent="0.25">
      <c r="B8" s="186"/>
      <c r="C8" s="522" t="s">
        <v>39</v>
      </c>
      <c r="D8" s="525" t="s">
        <v>440</v>
      </c>
      <c r="E8" s="526" t="s">
        <v>441</v>
      </c>
      <c r="F8" s="526" t="s">
        <v>442</v>
      </c>
      <c r="G8" s="184">
        <v>1</v>
      </c>
      <c r="H8" s="120" t="s">
        <v>443</v>
      </c>
      <c r="I8" s="20" t="s">
        <v>444</v>
      </c>
      <c r="J8" s="184" t="s">
        <v>45</v>
      </c>
      <c r="K8" s="527" t="s">
        <v>220</v>
      </c>
      <c r="L8" s="120" t="s">
        <v>445</v>
      </c>
      <c r="M8" s="527" t="s">
        <v>446</v>
      </c>
      <c r="N8" s="17" t="s">
        <v>86</v>
      </c>
      <c r="O8" s="117">
        <v>0.6</v>
      </c>
      <c r="P8" s="26" t="s">
        <v>101</v>
      </c>
      <c r="Q8" s="19">
        <v>0.8</v>
      </c>
      <c r="R8" s="26" t="s">
        <v>314</v>
      </c>
      <c r="S8" s="16" t="s">
        <v>447</v>
      </c>
      <c r="T8" s="17" t="s">
        <v>448</v>
      </c>
      <c r="U8" s="184" t="s">
        <v>449</v>
      </c>
      <c r="V8" s="20" t="s">
        <v>172</v>
      </c>
      <c r="W8" s="20" t="s">
        <v>54</v>
      </c>
      <c r="X8" s="184" t="s">
        <v>450</v>
      </c>
      <c r="Y8" s="184" t="s">
        <v>451</v>
      </c>
      <c r="Z8" s="198">
        <v>0.25</v>
      </c>
      <c r="AA8" s="199" t="s">
        <v>56</v>
      </c>
      <c r="AB8" s="200">
        <v>0.65</v>
      </c>
      <c r="AC8" s="199" t="s">
        <v>101</v>
      </c>
      <c r="AD8" s="199" t="s">
        <v>49</v>
      </c>
      <c r="AE8" s="201" t="s">
        <v>218</v>
      </c>
      <c r="AF8" s="17" t="s">
        <v>452</v>
      </c>
      <c r="AG8" s="202"/>
      <c r="AH8" s="202"/>
      <c r="AI8" s="191"/>
      <c r="AJ8" s="192"/>
      <c r="AK8" s="190"/>
      <c r="AL8" s="190"/>
      <c r="AM8" s="193"/>
      <c r="AN8" s="193"/>
      <c r="AO8" s="193"/>
      <c r="AP8" s="193"/>
      <c r="AQ8" s="193"/>
      <c r="AR8" s="193"/>
      <c r="AS8" s="193"/>
      <c r="AT8" s="193"/>
      <c r="AU8" s="193"/>
    </row>
    <row r="9" spans="2:47" s="185" customFormat="1" ht="165" customHeight="1" x14ac:dyDescent="0.25">
      <c r="B9" s="186"/>
      <c r="C9" s="523"/>
      <c r="D9" s="525"/>
      <c r="E9" s="526"/>
      <c r="F9" s="526"/>
      <c r="G9" s="184">
        <v>2</v>
      </c>
      <c r="H9" s="120" t="s">
        <v>453</v>
      </c>
      <c r="I9" s="20" t="s">
        <v>454</v>
      </c>
      <c r="J9" s="184" t="s">
        <v>455</v>
      </c>
      <c r="K9" s="528"/>
      <c r="L9" s="120" t="s">
        <v>456</v>
      </c>
      <c r="M9" s="528"/>
      <c r="N9" s="17" t="s">
        <v>86</v>
      </c>
      <c r="O9" s="117">
        <v>0.6</v>
      </c>
      <c r="P9" s="26" t="s">
        <v>101</v>
      </c>
      <c r="Q9" s="19">
        <v>0.8</v>
      </c>
      <c r="R9" s="26" t="s">
        <v>314</v>
      </c>
      <c r="S9" s="28" t="s">
        <v>457</v>
      </c>
      <c r="T9" s="17" t="s">
        <v>458</v>
      </c>
      <c r="U9" s="184" t="s">
        <v>459</v>
      </c>
      <c r="V9" s="20" t="s">
        <v>172</v>
      </c>
      <c r="W9" s="20" t="s">
        <v>54</v>
      </c>
      <c r="X9" s="184" t="s">
        <v>460</v>
      </c>
      <c r="Y9" s="184" t="s">
        <v>461</v>
      </c>
      <c r="Z9" s="198">
        <v>0.3</v>
      </c>
      <c r="AA9" s="199" t="s">
        <v>56</v>
      </c>
      <c r="AB9" s="200">
        <v>0.5</v>
      </c>
      <c r="AC9" s="199" t="s">
        <v>462</v>
      </c>
      <c r="AD9" s="199" t="s">
        <v>49</v>
      </c>
      <c r="AE9" s="201" t="s">
        <v>463</v>
      </c>
      <c r="AF9" s="17" t="s">
        <v>464</v>
      </c>
      <c r="AG9" s="190"/>
      <c r="AH9" s="202"/>
      <c r="AI9" s="203"/>
      <c r="AJ9" s="204"/>
      <c r="AK9" s="190"/>
      <c r="AL9" s="190"/>
      <c r="AM9" s="193"/>
      <c r="AN9" s="193"/>
      <c r="AO9" s="193"/>
      <c r="AP9" s="193"/>
      <c r="AQ9" s="193"/>
      <c r="AR9" s="193"/>
      <c r="AS9" s="193"/>
      <c r="AT9" s="193"/>
      <c r="AU9" s="193"/>
    </row>
    <row r="10" spans="2:47" s="185" customFormat="1" ht="69" customHeight="1" x14ac:dyDescent="0.25">
      <c r="B10" s="186"/>
      <c r="C10" s="524"/>
      <c r="D10" s="525"/>
      <c r="E10" s="526"/>
      <c r="F10" s="526"/>
      <c r="G10" s="184">
        <v>3</v>
      </c>
      <c r="H10" s="120" t="s">
        <v>465</v>
      </c>
      <c r="I10" s="205" t="s">
        <v>466</v>
      </c>
      <c r="J10" s="184" t="s">
        <v>45</v>
      </c>
      <c r="K10" s="529"/>
      <c r="L10" s="120" t="s">
        <v>467</v>
      </c>
      <c r="M10" s="529"/>
      <c r="N10" s="17" t="s">
        <v>86</v>
      </c>
      <c r="O10" s="117">
        <v>0.6</v>
      </c>
      <c r="P10" s="26" t="s">
        <v>101</v>
      </c>
      <c r="Q10" s="19">
        <v>0.8</v>
      </c>
      <c r="R10" s="26" t="s">
        <v>314</v>
      </c>
      <c r="S10" s="184" t="s">
        <v>468</v>
      </c>
      <c r="T10" s="17" t="s">
        <v>469</v>
      </c>
      <c r="U10" s="184" t="s">
        <v>470</v>
      </c>
      <c r="V10" s="20" t="s">
        <v>172</v>
      </c>
      <c r="W10" s="20" t="s">
        <v>54</v>
      </c>
      <c r="X10" s="184" t="s">
        <v>471</v>
      </c>
      <c r="Y10" s="184" t="s">
        <v>472</v>
      </c>
      <c r="Z10" s="198">
        <v>0.15</v>
      </c>
      <c r="AA10" s="199" t="s">
        <v>175</v>
      </c>
      <c r="AB10" s="200">
        <v>0.65</v>
      </c>
      <c r="AC10" s="199" t="s">
        <v>101</v>
      </c>
      <c r="AD10" s="199" t="s">
        <v>102</v>
      </c>
      <c r="AE10" s="201" t="s">
        <v>463</v>
      </c>
      <c r="AF10" s="17" t="s">
        <v>473</v>
      </c>
      <c r="AG10" s="202"/>
      <c r="AH10" s="202"/>
      <c r="AI10" s="203"/>
      <c r="AJ10" s="192"/>
      <c r="AK10" s="190"/>
      <c r="AL10" s="190"/>
      <c r="AM10" s="193"/>
      <c r="AN10" s="193"/>
      <c r="AO10" s="193"/>
      <c r="AP10" s="193"/>
      <c r="AQ10" s="193"/>
      <c r="AR10" s="193"/>
      <c r="AS10" s="193"/>
      <c r="AT10" s="193"/>
      <c r="AU10" s="193"/>
    </row>
    <row r="11" spans="2:47" s="185" customFormat="1" ht="18" customHeight="1" x14ac:dyDescent="0.25">
      <c r="B11" s="186"/>
      <c r="C11" s="385" t="s">
        <v>69</v>
      </c>
      <c r="D11" s="385"/>
      <c r="E11" s="3"/>
      <c r="F11" s="3"/>
      <c r="G11" s="186"/>
      <c r="H11" s="186"/>
      <c r="I11" s="186"/>
      <c r="J11" s="186"/>
      <c r="K11" s="186"/>
      <c r="L11" s="186"/>
      <c r="M11" s="186"/>
      <c r="N11" s="186"/>
      <c r="O11" s="186"/>
      <c r="P11" s="186"/>
      <c r="Q11" s="186"/>
      <c r="R11" s="186"/>
      <c r="S11" s="186"/>
      <c r="T11" s="186"/>
      <c r="U11" s="186"/>
      <c r="V11" s="187"/>
      <c r="W11" s="187"/>
      <c r="X11" s="187"/>
      <c r="Y11" s="187"/>
      <c r="Z11" s="187"/>
      <c r="AA11" s="187"/>
      <c r="AB11" s="187"/>
      <c r="AC11" s="187"/>
      <c r="AD11" s="188"/>
      <c r="AE11" s="189"/>
      <c r="AF11" s="189"/>
      <c r="AG11" s="190"/>
      <c r="AH11" s="190"/>
      <c r="AI11" s="191"/>
      <c r="AJ11" s="192"/>
      <c r="AK11" s="190"/>
      <c r="AL11" s="190"/>
      <c r="AM11" s="193"/>
      <c r="AN11" s="193"/>
      <c r="AO11" s="193"/>
      <c r="AP11" s="193"/>
      <c r="AQ11" s="193"/>
      <c r="AR11" s="193"/>
      <c r="AS11" s="193"/>
      <c r="AT11" s="193"/>
      <c r="AU11" s="193"/>
    </row>
    <row r="12" spans="2:47" s="185" customFormat="1" ht="18" customHeight="1" x14ac:dyDescent="0.25">
      <c r="B12" s="186"/>
      <c r="C12" s="386" t="s">
        <v>70</v>
      </c>
      <c r="D12" s="386"/>
      <c r="E12" s="3"/>
      <c r="F12" s="3"/>
      <c r="G12" s="186"/>
      <c r="H12" s="186"/>
      <c r="I12" s="186"/>
      <c r="J12" s="186"/>
      <c r="K12" s="186"/>
      <c r="L12" s="186"/>
      <c r="M12" s="186"/>
      <c r="N12" s="186"/>
      <c r="O12" s="186"/>
      <c r="P12" s="186"/>
      <c r="Q12" s="186"/>
      <c r="R12" s="186"/>
      <c r="S12" s="186"/>
      <c r="T12" s="186"/>
      <c r="U12" s="186"/>
      <c r="V12" s="187"/>
      <c r="W12" s="187"/>
      <c r="X12" s="187"/>
      <c r="Y12" s="187"/>
      <c r="Z12" s="187"/>
      <c r="AA12" s="187"/>
      <c r="AB12" s="187"/>
      <c r="AC12" s="187"/>
      <c r="AD12" s="188"/>
      <c r="AE12" s="189"/>
      <c r="AF12" s="189"/>
      <c r="AG12" s="190"/>
      <c r="AH12" s="190"/>
      <c r="AI12" s="191"/>
      <c r="AJ12" s="192"/>
      <c r="AK12" s="190"/>
      <c r="AL12" s="190"/>
      <c r="AM12" s="193"/>
      <c r="AN12" s="193"/>
      <c r="AO12" s="193"/>
      <c r="AP12" s="193"/>
      <c r="AQ12" s="193"/>
      <c r="AR12" s="193"/>
      <c r="AS12" s="193"/>
      <c r="AT12" s="193"/>
      <c r="AU12" s="193"/>
    </row>
    <row r="13" spans="2:47" s="185" customFormat="1" ht="18" customHeight="1" x14ac:dyDescent="0.25">
      <c r="B13" s="186"/>
      <c r="C13" s="36" t="s">
        <v>71</v>
      </c>
      <c r="D13" s="385" t="s">
        <v>72</v>
      </c>
      <c r="E13" s="385"/>
      <c r="F13" s="385"/>
      <c r="G13" s="186"/>
      <c r="H13" s="186"/>
      <c r="I13" s="186"/>
      <c r="J13" s="186"/>
      <c r="K13" s="186"/>
      <c r="L13" s="186"/>
      <c r="M13" s="186"/>
      <c r="N13" s="186"/>
      <c r="O13" s="186"/>
      <c r="P13" s="186"/>
      <c r="Q13" s="186"/>
      <c r="R13" s="186"/>
      <c r="S13" s="186"/>
      <c r="T13" s="186"/>
      <c r="U13" s="186"/>
      <c r="V13" s="187"/>
      <c r="W13" s="187"/>
      <c r="X13" s="187"/>
      <c r="Y13" s="187"/>
      <c r="Z13" s="187"/>
      <c r="AA13" s="187"/>
      <c r="AB13" s="187"/>
      <c r="AC13" s="187"/>
      <c r="AD13" s="188"/>
      <c r="AE13" s="189"/>
      <c r="AF13" s="189"/>
      <c r="AG13" s="190"/>
      <c r="AH13" s="190"/>
      <c r="AI13" s="191"/>
      <c r="AJ13" s="192"/>
      <c r="AK13" s="190"/>
      <c r="AL13" s="190"/>
      <c r="AM13" s="193"/>
      <c r="AN13" s="193"/>
      <c r="AO13" s="193"/>
      <c r="AP13" s="193"/>
      <c r="AQ13" s="193"/>
      <c r="AR13" s="193"/>
      <c r="AS13" s="193"/>
      <c r="AT13" s="193"/>
      <c r="AU13" s="193"/>
    </row>
    <row r="14" spans="2:47" s="185" customFormat="1" ht="18" customHeight="1" x14ac:dyDescent="0.25">
      <c r="B14" s="186"/>
      <c r="C14" s="36" t="s">
        <v>73</v>
      </c>
      <c r="D14" s="385" t="s">
        <v>74</v>
      </c>
      <c r="E14" s="385"/>
      <c r="F14" s="385"/>
      <c r="G14" s="186"/>
      <c r="H14" s="186"/>
      <c r="I14" s="186"/>
      <c r="J14" s="186"/>
      <c r="K14" s="186"/>
      <c r="L14" s="186"/>
      <c r="M14" s="186"/>
      <c r="N14" s="186"/>
      <c r="O14" s="186"/>
      <c r="P14" s="186"/>
      <c r="Q14" s="186"/>
      <c r="R14" s="186"/>
      <c r="S14" s="186"/>
      <c r="T14" s="186"/>
      <c r="U14" s="186"/>
      <c r="V14" s="187"/>
      <c r="W14" s="187"/>
      <c r="X14" s="187"/>
      <c r="Y14" s="187"/>
      <c r="Z14" s="187"/>
      <c r="AA14" s="187"/>
      <c r="AB14" s="187"/>
      <c r="AC14" s="187"/>
      <c r="AD14" s="188"/>
      <c r="AE14" s="189"/>
      <c r="AF14" s="189"/>
      <c r="AG14" s="190"/>
      <c r="AH14" s="190"/>
      <c r="AI14" s="191"/>
      <c r="AJ14" s="192"/>
      <c r="AK14" s="190"/>
      <c r="AL14" s="190"/>
      <c r="AM14" s="193"/>
      <c r="AN14" s="193"/>
      <c r="AO14" s="193"/>
      <c r="AP14" s="193"/>
      <c r="AQ14" s="193"/>
      <c r="AR14" s="193"/>
      <c r="AS14" s="193"/>
      <c r="AT14" s="193"/>
      <c r="AU14" s="193"/>
    </row>
    <row r="15" spans="2:47" s="185" customFormat="1" ht="18" customHeight="1" x14ac:dyDescent="0.25">
      <c r="B15" s="186"/>
      <c r="C15" s="2"/>
      <c r="D15" s="2"/>
      <c r="E15" s="3"/>
      <c r="F15" s="3"/>
      <c r="G15" s="186"/>
      <c r="H15" s="186"/>
      <c r="I15" s="186"/>
      <c r="J15" s="186"/>
      <c r="K15" s="186"/>
      <c r="L15" s="186"/>
      <c r="M15" s="186"/>
      <c r="N15" s="186"/>
      <c r="O15" s="186"/>
      <c r="P15" s="186"/>
      <c r="Q15" s="186"/>
      <c r="R15" s="186"/>
      <c r="S15" s="186"/>
      <c r="T15" s="186"/>
      <c r="U15" s="186"/>
      <c r="V15" s="187"/>
      <c r="W15" s="187"/>
      <c r="X15" s="187"/>
      <c r="Y15" s="187"/>
      <c r="Z15" s="187"/>
      <c r="AA15" s="187"/>
      <c r="AB15" s="187"/>
      <c r="AC15" s="187"/>
      <c r="AD15" s="188"/>
      <c r="AE15" s="189"/>
      <c r="AF15" s="189"/>
      <c r="AG15" s="190"/>
      <c r="AH15" s="190"/>
      <c r="AI15" s="191"/>
      <c r="AJ15" s="192"/>
      <c r="AK15" s="190"/>
      <c r="AL15" s="190"/>
      <c r="AM15" s="193"/>
      <c r="AN15" s="193"/>
      <c r="AO15" s="193"/>
      <c r="AP15" s="193"/>
      <c r="AQ15" s="193"/>
      <c r="AR15" s="193"/>
      <c r="AS15" s="193"/>
      <c r="AT15" s="193"/>
      <c r="AU15" s="193"/>
    </row>
    <row r="16" spans="2:47" ht="18" customHeight="1" x14ac:dyDescent="0.3">
      <c r="C16" s="2"/>
      <c r="D16" s="2"/>
      <c r="E16" s="3"/>
      <c r="F16" s="3"/>
    </row>
    <row r="17" ht="18" customHeight="1" x14ac:dyDescent="0.3"/>
  </sheetData>
  <protectedRanges>
    <protectedRange sqref="Y7:AD7" name="Rango1_2_1_1"/>
  </protectedRanges>
  <mergeCells count="37">
    <mergeCell ref="C3:D5"/>
    <mergeCell ref="E3:Y3"/>
    <mergeCell ref="Z3:AF3"/>
    <mergeCell ref="E4:Y4"/>
    <mergeCell ref="Z4:AF4"/>
    <mergeCell ref="E5:Y5"/>
    <mergeCell ref="Z5:AF5"/>
    <mergeCell ref="AE6:AF6"/>
    <mergeCell ref="C8:C10"/>
    <mergeCell ref="D8:D10"/>
    <mergeCell ref="E8:E10"/>
    <mergeCell ref="F8:F10"/>
    <mergeCell ref="K8:K10"/>
    <mergeCell ref="M8:M10"/>
    <mergeCell ref="S6:S7"/>
    <mergeCell ref="T6:T7"/>
    <mergeCell ref="U6:U7"/>
    <mergeCell ref="V6:V7"/>
    <mergeCell ref="W6:W7"/>
    <mergeCell ref="X6:X7"/>
    <mergeCell ref="I6:I7"/>
    <mergeCell ref="J6:J7"/>
    <mergeCell ref="K6:K7"/>
    <mergeCell ref="C11:D11"/>
    <mergeCell ref="C12:D12"/>
    <mergeCell ref="D13:F13"/>
    <mergeCell ref="D14:F14"/>
    <mergeCell ref="Y6:AD6"/>
    <mergeCell ref="L6:L7"/>
    <mergeCell ref="M6:M7"/>
    <mergeCell ref="N6:R6"/>
    <mergeCell ref="C6:C7"/>
    <mergeCell ref="D6:D7"/>
    <mergeCell ref="E6:E7"/>
    <mergeCell ref="F6:F7"/>
    <mergeCell ref="G6:G7"/>
    <mergeCell ref="H6:H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Q35"/>
  <sheetViews>
    <sheetView showGridLines="0" topLeftCell="D31" zoomScale="25" zoomScaleNormal="25" workbookViewId="0">
      <selection activeCell="T26" activeCellId="2" sqref="D26:D30 G26:H30 T26:T30"/>
    </sheetView>
  </sheetViews>
  <sheetFormatPr baseColWidth="10" defaultRowHeight="14.25" x14ac:dyDescent="0.2"/>
  <cols>
    <col min="1" max="1" width="5.140625" style="107" customWidth="1"/>
    <col min="2" max="2" width="18.7109375" style="280" customWidth="1"/>
    <col min="3" max="3" width="47.7109375" style="107" customWidth="1"/>
    <col min="4" max="4" width="29.5703125" style="107" customWidth="1"/>
    <col min="5" max="5" width="36" style="107" customWidth="1"/>
    <col min="6" max="6" width="14.42578125" style="107" customWidth="1"/>
    <col min="7" max="7" width="13.140625" style="107" customWidth="1"/>
    <col min="8" max="8" width="69.140625" style="107" customWidth="1"/>
    <col min="9" max="9" width="18.28515625" style="107" customWidth="1"/>
    <col min="10" max="10" width="22.28515625" style="107" customWidth="1"/>
    <col min="11" max="11" width="32.140625" style="107" customWidth="1"/>
    <col min="12" max="12" width="57.7109375" style="107" customWidth="1"/>
    <col min="13" max="13" width="51.85546875" style="107" customWidth="1"/>
    <col min="14" max="14" width="22.28515625" style="107" customWidth="1"/>
    <col min="15" max="15" width="13.42578125" style="107" customWidth="1"/>
    <col min="16" max="16" width="14.7109375" style="107" customWidth="1"/>
    <col min="17" max="17" width="9.140625" style="107" customWidth="1"/>
    <col min="18" max="18" width="14" style="107" customWidth="1"/>
    <col min="19" max="19" width="11.42578125" style="107"/>
    <col min="20" max="20" width="96.42578125" style="107" customWidth="1"/>
    <col min="21" max="21" width="41.28515625" style="107" customWidth="1"/>
    <col min="22" max="24" width="11.42578125" style="107"/>
    <col min="25" max="25" width="16.140625" style="107" customWidth="1"/>
    <col min="26" max="29" width="11.42578125" style="107"/>
    <col min="30" max="30" width="20" style="107" customWidth="1"/>
    <col min="31" max="31" width="11.42578125" style="107" customWidth="1"/>
    <col min="32" max="32" width="80" style="107" customWidth="1"/>
    <col min="33" max="38" width="11.42578125" style="107" customWidth="1"/>
    <col min="39" max="39" width="18.7109375" style="107" customWidth="1"/>
    <col min="40" max="40" width="41.7109375" style="107" customWidth="1"/>
    <col min="41" max="41" width="15.85546875" style="107" customWidth="1"/>
    <col min="42" max="42" width="13.7109375" style="107" customWidth="1"/>
    <col min="43" max="43" width="13.42578125" style="107" customWidth="1"/>
    <col min="44" max="16384" width="11.42578125" style="107"/>
  </cols>
  <sheetData>
    <row r="2" spans="2:32" ht="82.5" customHeight="1" x14ac:dyDescent="0.2">
      <c r="B2" s="107"/>
      <c r="C2" s="206"/>
      <c r="D2" s="207"/>
      <c r="E2" s="208"/>
      <c r="F2" s="579" t="s">
        <v>475</v>
      </c>
      <c r="G2" s="580"/>
      <c r="H2" s="580"/>
      <c r="I2" s="580"/>
      <c r="J2" s="580"/>
      <c r="K2" s="580"/>
      <c r="L2" s="580"/>
      <c r="M2" s="580"/>
      <c r="N2" s="580"/>
      <c r="O2" s="580"/>
      <c r="P2" s="580"/>
      <c r="Q2" s="580"/>
      <c r="R2" s="580"/>
      <c r="S2" s="580"/>
      <c r="T2" s="580"/>
      <c r="U2" s="580"/>
      <c r="V2" s="580"/>
      <c r="W2" s="580"/>
      <c r="X2" s="580"/>
      <c r="Y2" s="580"/>
      <c r="Z2" s="580"/>
      <c r="AA2" s="580"/>
      <c r="AB2" s="580"/>
      <c r="AC2" s="580"/>
      <c r="AD2" s="580"/>
      <c r="AE2" s="581"/>
      <c r="AF2" s="51" t="s">
        <v>1</v>
      </c>
    </row>
    <row r="3" spans="2:32" ht="77.25" customHeight="1" x14ac:dyDescent="0.2">
      <c r="B3" s="107"/>
      <c r="C3" s="209"/>
      <c r="D3" s="210"/>
      <c r="E3" s="211"/>
      <c r="F3" s="582"/>
      <c r="G3" s="583"/>
      <c r="H3" s="583"/>
      <c r="I3" s="583"/>
      <c r="J3" s="583"/>
      <c r="K3" s="583"/>
      <c r="L3" s="583"/>
      <c r="M3" s="583"/>
      <c r="N3" s="583"/>
      <c r="O3" s="583"/>
      <c r="P3" s="583"/>
      <c r="Q3" s="583"/>
      <c r="R3" s="583"/>
      <c r="S3" s="583"/>
      <c r="T3" s="583"/>
      <c r="U3" s="583"/>
      <c r="V3" s="583"/>
      <c r="W3" s="583"/>
      <c r="X3" s="583"/>
      <c r="Y3" s="583"/>
      <c r="Z3" s="583"/>
      <c r="AA3" s="583"/>
      <c r="AB3" s="583"/>
      <c r="AC3" s="583"/>
      <c r="AD3" s="583"/>
      <c r="AE3" s="584"/>
      <c r="AF3" s="51" t="s">
        <v>3</v>
      </c>
    </row>
    <row r="4" spans="2:32" ht="69" customHeight="1" x14ac:dyDescent="0.2">
      <c r="B4" s="107"/>
      <c r="C4" s="209"/>
      <c r="D4" s="210"/>
      <c r="E4" s="211"/>
      <c r="F4" s="582"/>
      <c r="G4" s="583"/>
      <c r="H4" s="583"/>
      <c r="I4" s="583"/>
      <c r="J4" s="583"/>
      <c r="K4" s="583"/>
      <c r="L4" s="583"/>
      <c r="M4" s="583"/>
      <c r="N4" s="583"/>
      <c r="O4" s="583"/>
      <c r="P4" s="583"/>
      <c r="Q4" s="583"/>
      <c r="R4" s="583"/>
      <c r="S4" s="583"/>
      <c r="T4" s="583"/>
      <c r="U4" s="583"/>
      <c r="V4" s="583"/>
      <c r="W4" s="583"/>
      <c r="X4" s="583"/>
      <c r="Y4" s="583"/>
      <c r="Z4" s="583"/>
      <c r="AA4" s="583"/>
      <c r="AB4" s="583"/>
      <c r="AC4" s="583"/>
      <c r="AD4" s="583"/>
      <c r="AE4" s="584"/>
      <c r="AF4" s="108" t="s">
        <v>5</v>
      </c>
    </row>
    <row r="5" spans="2:32" ht="75" hidden="1" customHeight="1" x14ac:dyDescent="0.2">
      <c r="B5" s="212"/>
      <c r="C5" s="210"/>
      <c r="D5" s="213"/>
      <c r="E5" s="214"/>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row>
    <row r="6" spans="2:32" ht="50.25" hidden="1" customHeight="1" x14ac:dyDescent="0.2">
      <c r="B6" s="210"/>
      <c r="C6" s="210"/>
      <c r="D6" s="210"/>
      <c r="E6" s="210"/>
      <c r="F6" s="210"/>
      <c r="G6" s="210"/>
      <c r="H6" s="210"/>
      <c r="I6" s="210"/>
      <c r="J6" s="210"/>
      <c r="K6" s="210"/>
      <c r="L6" s="210"/>
      <c r="M6" s="210"/>
      <c r="N6" s="210"/>
      <c r="O6" s="210"/>
      <c r="P6" s="210"/>
      <c r="Q6" s="210"/>
      <c r="R6" s="210"/>
      <c r="S6" s="210"/>
    </row>
    <row r="7" spans="2:32" ht="108" hidden="1" customHeight="1" x14ac:dyDescent="0.2">
      <c r="B7" s="585" t="s">
        <v>124</v>
      </c>
      <c r="C7" s="586" t="s">
        <v>476</v>
      </c>
      <c r="D7" s="588" t="s">
        <v>477</v>
      </c>
      <c r="E7" s="590" t="s">
        <v>478</v>
      </c>
      <c r="F7" s="592" t="s">
        <v>479</v>
      </c>
      <c r="G7" s="592" t="s">
        <v>480</v>
      </c>
      <c r="H7" s="568" t="s">
        <v>481</v>
      </c>
      <c r="I7" s="569"/>
      <c r="J7" s="570" t="s">
        <v>482</v>
      </c>
      <c r="K7" s="572" t="s">
        <v>483</v>
      </c>
      <c r="L7" s="568" t="s">
        <v>484</v>
      </c>
      <c r="M7" s="569"/>
      <c r="N7" s="570" t="s">
        <v>482</v>
      </c>
      <c r="O7" s="572" t="s">
        <v>485</v>
      </c>
      <c r="P7" s="574" t="s">
        <v>486</v>
      </c>
      <c r="Q7" s="576" t="s">
        <v>151</v>
      </c>
      <c r="R7" s="554" t="s">
        <v>487</v>
      </c>
      <c r="S7" s="554" t="s">
        <v>488</v>
      </c>
    </row>
    <row r="8" spans="2:32" ht="60" hidden="1" customHeight="1" x14ac:dyDescent="0.2">
      <c r="B8" s="585"/>
      <c r="C8" s="587"/>
      <c r="D8" s="589"/>
      <c r="E8" s="591"/>
      <c r="F8" s="593"/>
      <c r="G8" s="593"/>
      <c r="H8" s="216" t="s">
        <v>489</v>
      </c>
      <c r="I8" s="216" t="s">
        <v>490</v>
      </c>
      <c r="J8" s="571"/>
      <c r="K8" s="573"/>
      <c r="L8" s="216" t="s">
        <v>489</v>
      </c>
      <c r="M8" s="216" t="s">
        <v>490</v>
      </c>
      <c r="N8" s="571"/>
      <c r="O8" s="573"/>
      <c r="P8" s="575"/>
      <c r="Q8" s="577"/>
      <c r="R8" s="555"/>
      <c r="S8" s="555"/>
    </row>
    <row r="9" spans="2:32" ht="113.25" hidden="1" customHeight="1" x14ac:dyDescent="0.2">
      <c r="B9" s="556" t="s">
        <v>491</v>
      </c>
      <c r="C9" s="557" t="s">
        <v>492</v>
      </c>
      <c r="D9" s="217" t="s">
        <v>493</v>
      </c>
      <c r="E9" s="217" t="s">
        <v>494</v>
      </c>
      <c r="F9" s="217" t="s">
        <v>495</v>
      </c>
      <c r="G9" s="217" t="s">
        <v>496</v>
      </c>
      <c r="H9" s="218" t="s">
        <v>497</v>
      </c>
      <c r="I9" s="218" t="s">
        <v>498</v>
      </c>
      <c r="J9" s="219" t="s">
        <v>499</v>
      </c>
      <c r="K9" s="220" t="s">
        <v>500</v>
      </c>
      <c r="L9" s="218" t="s">
        <v>497</v>
      </c>
      <c r="M9" s="218" t="s">
        <v>110</v>
      </c>
      <c r="N9" s="221" t="s">
        <v>501</v>
      </c>
      <c r="O9" s="217" t="s">
        <v>502</v>
      </c>
      <c r="P9" s="217" t="s">
        <v>503</v>
      </c>
      <c r="Q9" s="217" t="s">
        <v>504</v>
      </c>
      <c r="R9" s="217" t="s">
        <v>505</v>
      </c>
      <c r="S9" s="217" t="s">
        <v>506</v>
      </c>
    </row>
    <row r="10" spans="2:32" ht="216" hidden="1" customHeight="1" x14ac:dyDescent="0.2">
      <c r="B10" s="556"/>
      <c r="C10" s="558"/>
      <c r="D10" s="222" t="s">
        <v>507</v>
      </c>
      <c r="E10" s="223" t="s">
        <v>494</v>
      </c>
      <c r="F10" s="224" t="s">
        <v>508</v>
      </c>
      <c r="G10" s="225" t="s">
        <v>509</v>
      </c>
      <c r="H10" s="226" t="s">
        <v>497</v>
      </c>
      <c r="I10" s="226" t="s">
        <v>498</v>
      </c>
      <c r="J10" s="227" t="s">
        <v>499</v>
      </c>
      <c r="K10" s="225" t="s">
        <v>510</v>
      </c>
      <c r="L10" s="226" t="s">
        <v>497</v>
      </c>
      <c r="M10" s="226" t="s">
        <v>110</v>
      </c>
      <c r="N10" s="228" t="s">
        <v>501</v>
      </c>
      <c r="O10" s="225" t="s">
        <v>511</v>
      </c>
      <c r="P10" s="223" t="s">
        <v>503</v>
      </c>
      <c r="Q10" s="223" t="s">
        <v>504</v>
      </c>
      <c r="R10" s="223" t="s">
        <v>512</v>
      </c>
      <c r="S10" s="229" t="s">
        <v>513</v>
      </c>
    </row>
    <row r="11" spans="2:32" ht="185.25" hidden="1" customHeight="1" x14ac:dyDescent="0.2">
      <c r="B11" s="556"/>
      <c r="C11" s="559"/>
      <c r="D11" s="230" t="s">
        <v>514</v>
      </c>
      <c r="E11" s="231" t="s">
        <v>515</v>
      </c>
      <c r="F11" s="230" t="s">
        <v>516</v>
      </c>
      <c r="G11" s="230" t="s">
        <v>517</v>
      </c>
      <c r="H11" s="232" t="s">
        <v>497</v>
      </c>
      <c r="I11" s="232" t="s">
        <v>498</v>
      </c>
      <c r="J11" s="233" t="s">
        <v>499</v>
      </c>
      <c r="K11" s="230" t="s">
        <v>518</v>
      </c>
      <c r="L11" s="232" t="s">
        <v>497</v>
      </c>
      <c r="M11" s="232" t="s">
        <v>110</v>
      </c>
      <c r="N11" s="234" t="s">
        <v>501</v>
      </c>
      <c r="O11" s="230" t="s">
        <v>519</v>
      </c>
      <c r="P11" s="231" t="s">
        <v>503</v>
      </c>
      <c r="Q11" s="231" t="s">
        <v>504</v>
      </c>
      <c r="R11" s="231" t="s">
        <v>512</v>
      </c>
      <c r="S11" s="235" t="s">
        <v>520</v>
      </c>
    </row>
    <row r="12" spans="2:32" ht="146.25" hidden="1" customHeight="1" x14ac:dyDescent="0.2">
      <c r="B12" s="560" t="s">
        <v>491</v>
      </c>
      <c r="C12" s="561" t="s">
        <v>492</v>
      </c>
      <c r="D12" s="220" t="s">
        <v>521</v>
      </c>
      <c r="E12" s="236" t="s">
        <v>382</v>
      </c>
      <c r="F12" s="237" t="s">
        <v>522</v>
      </c>
      <c r="G12" s="220" t="s">
        <v>523</v>
      </c>
      <c r="H12" s="218" t="s">
        <v>497</v>
      </c>
      <c r="I12" s="218" t="s">
        <v>110</v>
      </c>
      <c r="J12" s="221" t="s">
        <v>501</v>
      </c>
      <c r="K12" s="238" t="s">
        <v>524</v>
      </c>
      <c r="L12" s="239" t="s">
        <v>234</v>
      </c>
      <c r="M12" s="239" t="s">
        <v>176</v>
      </c>
      <c r="N12" s="240" t="s">
        <v>525</v>
      </c>
      <c r="O12" s="238" t="s">
        <v>526</v>
      </c>
      <c r="P12" s="236" t="s">
        <v>527</v>
      </c>
      <c r="Q12" s="236" t="s">
        <v>504</v>
      </c>
      <c r="R12" s="220" t="s">
        <v>528</v>
      </c>
      <c r="S12" s="241" t="s">
        <v>529</v>
      </c>
    </row>
    <row r="13" spans="2:32" ht="111" hidden="1" customHeight="1" x14ac:dyDescent="0.2">
      <c r="B13" s="560"/>
      <c r="C13" s="562"/>
      <c r="D13" s="225" t="s">
        <v>530</v>
      </c>
      <c r="E13" s="223" t="s">
        <v>382</v>
      </c>
      <c r="F13" s="242" t="s">
        <v>531</v>
      </c>
      <c r="G13" s="225" t="s">
        <v>532</v>
      </c>
      <c r="H13" s="226" t="s">
        <v>533</v>
      </c>
      <c r="I13" s="226" t="s">
        <v>110</v>
      </c>
      <c r="J13" s="227" t="s">
        <v>499</v>
      </c>
      <c r="K13" s="224" t="s">
        <v>534</v>
      </c>
      <c r="L13" s="226" t="s">
        <v>497</v>
      </c>
      <c r="M13" s="226" t="s">
        <v>110</v>
      </c>
      <c r="N13" s="228" t="s">
        <v>501</v>
      </c>
      <c r="O13" s="225" t="s">
        <v>535</v>
      </c>
      <c r="P13" s="223" t="s">
        <v>503</v>
      </c>
      <c r="Q13" s="243" t="s">
        <v>504</v>
      </c>
      <c r="R13" s="225" t="s">
        <v>536</v>
      </c>
      <c r="S13" s="244" t="s">
        <v>537</v>
      </c>
    </row>
    <row r="14" spans="2:32" ht="166.5" hidden="1" customHeight="1" x14ac:dyDescent="0.2">
      <c r="B14" s="560"/>
      <c r="C14" s="562"/>
      <c r="D14" s="245" t="s">
        <v>538</v>
      </c>
      <c r="E14" s="246" t="s">
        <v>539</v>
      </c>
      <c r="F14" s="245" t="s">
        <v>540</v>
      </c>
      <c r="G14" s="564" t="s">
        <v>541</v>
      </c>
      <c r="H14" s="247" t="s">
        <v>474</v>
      </c>
      <c r="I14" s="247" t="s">
        <v>110</v>
      </c>
      <c r="J14" s="248" t="s">
        <v>501</v>
      </c>
      <c r="K14" s="566" t="s">
        <v>542</v>
      </c>
      <c r="L14" s="247" t="s">
        <v>234</v>
      </c>
      <c r="M14" s="247" t="s">
        <v>110</v>
      </c>
      <c r="N14" s="249" t="s">
        <v>543</v>
      </c>
      <c r="O14" s="250" t="s">
        <v>544</v>
      </c>
      <c r="P14" s="251" t="s">
        <v>545</v>
      </c>
      <c r="Q14" s="252" t="s">
        <v>504</v>
      </c>
      <c r="R14" s="253" t="s">
        <v>512</v>
      </c>
      <c r="S14" s="254" t="s">
        <v>546</v>
      </c>
    </row>
    <row r="15" spans="2:32" ht="118.5" hidden="1" customHeight="1" x14ac:dyDescent="0.2">
      <c r="B15" s="560"/>
      <c r="C15" s="563"/>
      <c r="D15" s="255" t="s">
        <v>547</v>
      </c>
      <c r="E15" s="256" t="s">
        <v>515</v>
      </c>
      <c r="F15" s="257" t="s">
        <v>548</v>
      </c>
      <c r="G15" s="565"/>
      <c r="H15" s="258" t="s">
        <v>549</v>
      </c>
      <c r="I15" s="258" t="s">
        <v>110</v>
      </c>
      <c r="J15" s="259" t="s">
        <v>499</v>
      </c>
      <c r="K15" s="567"/>
      <c r="L15" s="258" t="s">
        <v>234</v>
      </c>
      <c r="M15" s="258" t="s">
        <v>110</v>
      </c>
      <c r="N15" s="260" t="s">
        <v>543</v>
      </c>
      <c r="O15" s="261" t="s">
        <v>550</v>
      </c>
      <c r="P15" s="255" t="s">
        <v>545</v>
      </c>
      <c r="Q15" s="262" t="s">
        <v>504</v>
      </c>
      <c r="R15" s="263" t="s">
        <v>512</v>
      </c>
      <c r="S15" s="264" t="s">
        <v>546</v>
      </c>
    </row>
    <row r="16" spans="2:32" ht="156" hidden="1" customHeight="1" x14ac:dyDescent="0.2">
      <c r="B16" s="556" t="s">
        <v>491</v>
      </c>
      <c r="C16" s="578" t="s">
        <v>492</v>
      </c>
      <c r="D16" s="265" t="s">
        <v>551</v>
      </c>
      <c r="E16" s="266" t="s">
        <v>539</v>
      </c>
      <c r="F16" s="267" t="s">
        <v>552</v>
      </c>
      <c r="G16" s="265" t="s">
        <v>553</v>
      </c>
      <c r="H16" s="268" t="s">
        <v>497</v>
      </c>
      <c r="I16" s="268" t="s">
        <v>554</v>
      </c>
      <c r="J16" s="269" t="s">
        <v>499</v>
      </c>
      <c r="K16" s="265" t="s">
        <v>555</v>
      </c>
      <c r="L16" s="268" t="s">
        <v>497</v>
      </c>
      <c r="M16" s="268" t="s">
        <v>554</v>
      </c>
      <c r="N16" s="269" t="s">
        <v>499</v>
      </c>
      <c r="O16" s="270" t="s">
        <v>556</v>
      </c>
      <c r="P16" s="223" t="s">
        <v>503</v>
      </c>
      <c r="Q16" s="271" t="s">
        <v>557</v>
      </c>
      <c r="R16" s="272" t="s">
        <v>558</v>
      </c>
      <c r="S16" s="273" t="s">
        <v>559</v>
      </c>
    </row>
    <row r="17" spans="2:43" ht="147" hidden="1" thickBot="1" x14ac:dyDescent="0.25">
      <c r="B17" s="556"/>
      <c r="C17" s="567"/>
      <c r="D17" s="274" t="s">
        <v>560</v>
      </c>
      <c r="E17" s="275" t="s">
        <v>382</v>
      </c>
      <c r="F17" s="257" t="s">
        <v>561</v>
      </c>
      <c r="G17" s="257" t="s">
        <v>562</v>
      </c>
      <c r="H17" s="276" t="s">
        <v>497</v>
      </c>
      <c r="I17" s="276" t="s">
        <v>110</v>
      </c>
      <c r="J17" s="234" t="s">
        <v>501</v>
      </c>
      <c r="K17" s="257" t="s">
        <v>563</v>
      </c>
      <c r="L17" s="277" t="s">
        <v>497</v>
      </c>
      <c r="M17" s="277" t="s">
        <v>110</v>
      </c>
      <c r="N17" s="234" t="s">
        <v>501</v>
      </c>
      <c r="O17" s="278" t="s">
        <v>564</v>
      </c>
      <c r="P17" s="263" t="s">
        <v>503</v>
      </c>
      <c r="Q17" s="262" t="s">
        <v>504</v>
      </c>
      <c r="R17" s="262" t="s">
        <v>512</v>
      </c>
      <c r="S17" s="279" t="s">
        <v>565</v>
      </c>
    </row>
    <row r="18" spans="2:43" hidden="1" x14ac:dyDescent="0.2"/>
    <row r="19" spans="2:43" hidden="1" x14ac:dyDescent="0.2"/>
    <row r="20" spans="2:43" s="86" customFormat="1" ht="51.75" hidden="1" customHeight="1" x14ac:dyDescent="0.2">
      <c r="B20" s="535" t="s">
        <v>115</v>
      </c>
      <c r="C20" s="536"/>
      <c r="D20" s="536"/>
      <c r="E20" s="537"/>
      <c r="F20" s="541" t="s">
        <v>116</v>
      </c>
      <c r="G20" s="542"/>
      <c r="H20" s="542"/>
      <c r="I20" s="542"/>
      <c r="J20" s="542"/>
      <c r="K20" s="542"/>
      <c r="L20" s="542"/>
      <c r="M20" s="542"/>
      <c r="N20" s="542"/>
      <c r="O20" s="542"/>
      <c r="P20" s="542"/>
      <c r="Q20" s="542"/>
      <c r="R20" s="542"/>
      <c r="S20" s="542"/>
      <c r="T20" s="543"/>
      <c r="U20" s="547" t="s">
        <v>117</v>
      </c>
      <c r="V20" s="548"/>
      <c r="W20" s="548"/>
      <c r="X20" s="548"/>
      <c r="Y20" s="548"/>
      <c r="Z20" s="548"/>
      <c r="AA20" s="548"/>
      <c r="AB20" s="548"/>
      <c r="AC20" s="548"/>
      <c r="AD20" s="548"/>
      <c r="AE20" s="548"/>
      <c r="AF20" s="548"/>
      <c r="AG20" s="548"/>
      <c r="AH20" s="548"/>
      <c r="AI20" s="548"/>
      <c r="AJ20" s="548"/>
      <c r="AK20" s="548"/>
      <c r="AL20" s="549"/>
      <c r="AM20" s="553" t="s">
        <v>118</v>
      </c>
      <c r="AN20" s="553"/>
      <c r="AO20" s="553"/>
      <c r="AP20" s="553"/>
      <c r="AQ20" s="553"/>
    </row>
    <row r="21" spans="2:43" s="86" customFormat="1" ht="27.75" hidden="1" customHeight="1" x14ac:dyDescent="0.2">
      <c r="B21" s="538"/>
      <c r="C21" s="539"/>
      <c r="D21" s="539"/>
      <c r="E21" s="540"/>
      <c r="F21" s="544"/>
      <c r="G21" s="545"/>
      <c r="H21" s="545"/>
      <c r="I21" s="545"/>
      <c r="J21" s="545"/>
      <c r="K21" s="545"/>
      <c r="L21" s="545"/>
      <c r="M21" s="545"/>
      <c r="N21" s="545"/>
      <c r="O21" s="545"/>
      <c r="P21" s="545"/>
      <c r="Q21" s="545"/>
      <c r="R21" s="545"/>
      <c r="S21" s="545"/>
      <c r="T21" s="546"/>
      <c r="U21" s="550" t="s">
        <v>120</v>
      </c>
      <c r="V21" s="551"/>
      <c r="W21" s="552"/>
      <c r="X21" s="550" t="s">
        <v>121</v>
      </c>
      <c r="Y21" s="551"/>
      <c r="Z21" s="551"/>
      <c r="AA21" s="551"/>
      <c r="AB21" s="551"/>
      <c r="AC21" s="551"/>
      <c r="AD21" s="551"/>
      <c r="AE21" s="551"/>
      <c r="AF21" s="551"/>
      <c r="AG21" s="551"/>
      <c r="AH21" s="551"/>
      <c r="AI21" s="551"/>
      <c r="AJ21" s="551"/>
      <c r="AK21" s="551"/>
      <c r="AL21" s="552"/>
      <c r="AM21" s="553"/>
      <c r="AN21" s="553"/>
      <c r="AO21" s="553"/>
      <c r="AP21" s="553"/>
      <c r="AQ21" s="553"/>
    </row>
    <row r="22" spans="2:43" s="291" customFormat="1" ht="15" hidden="1" customHeight="1" x14ac:dyDescent="0.25">
      <c r="B22" s="281"/>
      <c r="C22" s="282"/>
      <c r="D22" s="282"/>
      <c r="E22" s="282"/>
      <c r="F22" s="283"/>
      <c r="G22" s="283"/>
      <c r="H22" s="283"/>
      <c r="I22" s="283"/>
      <c r="J22" s="283"/>
      <c r="K22" s="283"/>
      <c r="L22" s="283"/>
      <c r="M22" s="283"/>
      <c r="N22" s="283"/>
      <c r="O22" s="283"/>
      <c r="P22" s="283"/>
      <c r="Q22" s="283"/>
      <c r="R22" s="283"/>
      <c r="S22" s="283"/>
      <c r="T22" s="283"/>
      <c r="U22" s="284"/>
      <c r="V22" s="285"/>
      <c r="W22" s="285"/>
      <c r="X22" s="285"/>
      <c r="Y22" s="285"/>
      <c r="Z22" s="285"/>
      <c r="AA22" s="285"/>
      <c r="AB22" s="285"/>
      <c r="AC22" s="285"/>
      <c r="AD22" s="285"/>
      <c r="AE22" s="286"/>
      <c r="AF22" s="286"/>
      <c r="AG22" s="287"/>
      <c r="AH22" s="287"/>
      <c r="AI22" s="288"/>
      <c r="AJ22" s="289"/>
      <c r="AK22" s="287"/>
      <c r="AL22" s="287"/>
      <c r="AM22" s="290"/>
      <c r="AN22" s="290"/>
      <c r="AO22" s="290"/>
      <c r="AP22" s="290"/>
      <c r="AQ22" s="290"/>
    </row>
    <row r="23" spans="2:43" s="296" customFormat="1" ht="131.25" hidden="1" customHeight="1" x14ac:dyDescent="0.25">
      <c r="B23" s="292" t="s">
        <v>122</v>
      </c>
      <c r="C23" s="96" t="s">
        <v>123</v>
      </c>
      <c r="D23" s="96" t="s">
        <v>124</v>
      </c>
      <c r="E23" s="96" t="s">
        <v>125</v>
      </c>
      <c r="F23" s="96" t="s">
        <v>126</v>
      </c>
      <c r="G23" s="96" t="s">
        <v>127</v>
      </c>
      <c r="H23" s="96" t="s">
        <v>128</v>
      </c>
      <c r="I23" s="96" t="s">
        <v>129</v>
      </c>
      <c r="J23" s="96" t="s">
        <v>130</v>
      </c>
      <c r="K23" s="96" t="s">
        <v>131</v>
      </c>
      <c r="L23" s="448" t="s">
        <v>132</v>
      </c>
      <c r="M23" s="448"/>
      <c r="N23" s="96" t="s">
        <v>133</v>
      </c>
      <c r="O23" s="96" t="s">
        <v>28</v>
      </c>
      <c r="P23" s="448" t="s">
        <v>134</v>
      </c>
      <c r="Q23" s="448"/>
      <c r="R23" s="96" t="s">
        <v>28</v>
      </c>
      <c r="S23" s="96"/>
      <c r="T23" s="96" t="s">
        <v>135</v>
      </c>
      <c r="U23" s="97" t="s">
        <v>136</v>
      </c>
      <c r="V23" s="98" t="s">
        <v>137</v>
      </c>
      <c r="W23" s="98" t="s">
        <v>138</v>
      </c>
      <c r="X23" s="98" t="s">
        <v>438</v>
      </c>
      <c r="Y23" s="98" t="s">
        <v>140</v>
      </c>
      <c r="Z23" s="98"/>
      <c r="AA23" s="98" t="s">
        <v>141</v>
      </c>
      <c r="AB23" s="98" t="s">
        <v>142</v>
      </c>
      <c r="AC23" s="98" t="s">
        <v>143</v>
      </c>
      <c r="AD23" s="99" t="s">
        <v>144</v>
      </c>
      <c r="AE23" s="100" t="s">
        <v>145</v>
      </c>
      <c r="AF23" s="100" t="s">
        <v>146</v>
      </c>
      <c r="AG23" s="293" t="s">
        <v>28</v>
      </c>
      <c r="AH23" s="293" t="s">
        <v>147</v>
      </c>
      <c r="AI23" s="294" t="s">
        <v>28</v>
      </c>
      <c r="AJ23" s="104"/>
      <c r="AK23" s="102" t="s">
        <v>148</v>
      </c>
      <c r="AL23" s="101" t="s">
        <v>149</v>
      </c>
      <c r="AM23" s="295" t="s">
        <v>150</v>
      </c>
      <c r="AN23" s="295" t="s">
        <v>118</v>
      </c>
      <c r="AO23" s="295" t="s">
        <v>151</v>
      </c>
      <c r="AP23" s="295" t="s">
        <v>152</v>
      </c>
      <c r="AQ23" s="295" t="s">
        <v>153</v>
      </c>
    </row>
    <row r="24" spans="2:43" ht="153.75" customHeight="1" x14ac:dyDescent="0.2">
      <c r="C24" s="414" t="s">
        <v>6</v>
      </c>
      <c r="D24" s="414" t="s">
        <v>7</v>
      </c>
      <c r="E24" s="414" t="s">
        <v>8</v>
      </c>
      <c r="F24" s="414" t="s">
        <v>9</v>
      </c>
      <c r="G24" s="393" t="s">
        <v>10</v>
      </c>
      <c r="H24" s="395" t="s">
        <v>11</v>
      </c>
      <c r="I24" s="427" t="s">
        <v>12</v>
      </c>
      <c r="J24" s="393" t="s">
        <v>13</v>
      </c>
      <c r="K24" s="395" t="s">
        <v>14</v>
      </c>
      <c r="L24" s="397" t="s">
        <v>15</v>
      </c>
      <c r="M24" s="395" t="s">
        <v>16</v>
      </c>
      <c r="N24" s="421" t="s">
        <v>17</v>
      </c>
      <c r="O24" s="422"/>
      <c r="P24" s="422"/>
      <c r="Q24" s="422"/>
      <c r="R24" s="423"/>
      <c r="S24" s="393" t="s">
        <v>18</v>
      </c>
      <c r="T24" s="395" t="s">
        <v>19</v>
      </c>
      <c r="U24" s="395" t="s">
        <v>20</v>
      </c>
      <c r="V24" s="393" t="s">
        <v>21</v>
      </c>
      <c r="W24" s="393" t="s">
        <v>22</v>
      </c>
      <c r="X24" s="393" t="s">
        <v>23</v>
      </c>
      <c r="Y24" s="421" t="s">
        <v>24</v>
      </c>
      <c r="Z24" s="422"/>
      <c r="AA24" s="422"/>
      <c r="AB24" s="422"/>
      <c r="AC24" s="422"/>
      <c r="AD24" s="423"/>
      <c r="AE24" s="421" t="s">
        <v>25</v>
      </c>
      <c r="AF24" s="423"/>
    </row>
    <row r="25" spans="2:43" s="109" customFormat="1" ht="289.5" customHeight="1" x14ac:dyDescent="0.25">
      <c r="B25" s="297"/>
      <c r="C25" s="414"/>
      <c r="D25" s="414"/>
      <c r="E25" s="414"/>
      <c r="F25" s="414"/>
      <c r="G25" s="476"/>
      <c r="H25" s="396"/>
      <c r="I25" s="428"/>
      <c r="J25" s="394"/>
      <c r="K25" s="396"/>
      <c r="L25" s="398"/>
      <c r="M25" s="396"/>
      <c r="N25" s="11" t="s">
        <v>27</v>
      </c>
      <c r="O25" s="12" t="s">
        <v>28</v>
      </c>
      <c r="P25" s="13" t="s">
        <v>29</v>
      </c>
      <c r="Q25" s="12" t="s">
        <v>28</v>
      </c>
      <c r="R25" s="13" t="s">
        <v>30</v>
      </c>
      <c r="S25" s="394"/>
      <c r="T25" s="396"/>
      <c r="U25" s="396"/>
      <c r="V25" s="394"/>
      <c r="W25" s="394"/>
      <c r="X25" s="394"/>
      <c r="Y25" s="11" t="s">
        <v>31</v>
      </c>
      <c r="Z25" s="11" t="s">
        <v>32</v>
      </c>
      <c r="AA25" s="13" t="s">
        <v>33</v>
      </c>
      <c r="AB25" s="11" t="s">
        <v>34</v>
      </c>
      <c r="AC25" s="13" t="s">
        <v>35</v>
      </c>
      <c r="AD25" s="11" t="s">
        <v>36</v>
      </c>
      <c r="AE25" s="147" t="s">
        <v>37</v>
      </c>
      <c r="AF25" s="148" t="s">
        <v>38</v>
      </c>
    </row>
    <row r="26" spans="2:43" s="306" customFormat="1" ht="274.5" customHeight="1" x14ac:dyDescent="0.25">
      <c r="B26" s="298"/>
      <c r="C26" s="441" t="s">
        <v>39</v>
      </c>
      <c r="D26" s="442" t="s">
        <v>566</v>
      </c>
      <c r="E26" s="532" t="s">
        <v>567</v>
      </c>
      <c r="F26" s="532" t="s">
        <v>568</v>
      </c>
      <c r="G26" s="299">
        <v>1</v>
      </c>
      <c r="H26" s="130" t="s">
        <v>569</v>
      </c>
      <c r="I26" s="17" t="s">
        <v>163</v>
      </c>
      <c r="J26" s="300" t="s">
        <v>45</v>
      </c>
      <c r="K26" s="532" t="s">
        <v>570</v>
      </c>
      <c r="L26" s="130" t="s">
        <v>571</v>
      </c>
      <c r="M26" s="130" t="s">
        <v>572</v>
      </c>
      <c r="N26" s="17" t="s">
        <v>374</v>
      </c>
      <c r="O26" s="117">
        <v>0.4</v>
      </c>
      <c r="P26" s="26" t="s">
        <v>573</v>
      </c>
      <c r="Q26" s="19">
        <v>0.8</v>
      </c>
      <c r="R26" s="26" t="s">
        <v>102</v>
      </c>
      <c r="S26" s="28">
        <v>1</v>
      </c>
      <c r="T26" s="131" t="s">
        <v>574</v>
      </c>
      <c r="U26" s="131" t="s">
        <v>575</v>
      </c>
      <c r="V26" s="20" t="s">
        <v>317</v>
      </c>
      <c r="W26" s="20" t="s">
        <v>54</v>
      </c>
      <c r="X26" s="19">
        <v>0.6</v>
      </c>
      <c r="Y26" s="117">
        <f>+O26-(O26*X26)</f>
        <v>0.16000000000000003</v>
      </c>
      <c r="Z26" s="19">
        <f>+Y26</f>
        <v>0.16000000000000003</v>
      </c>
      <c r="AA26" s="20" t="s">
        <v>175</v>
      </c>
      <c r="AB26" s="117">
        <v>0.4</v>
      </c>
      <c r="AC26" s="20" t="s">
        <v>63</v>
      </c>
      <c r="AD26" s="20" t="s">
        <v>67</v>
      </c>
      <c r="AE26" s="301" t="s">
        <v>214</v>
      </c>
      <c r="AF26" s="17" t="s">
        <v>576</v>
      </c>
      <c r="AG26" s="302"/>
      <c r="AH26" s="188"/>
      <c r="AI26" s="303"/>
      <c r="AJ26" s="303"/>
      <c r="AK26" s="189"/>
      <c r="AL26" s="188"/>
      <c r="AM26" s="304"/>
      <c r="AN26" s="304"/>
      <c r="AO26" s="304"/>
      <c r="AP26" s="304"/>
      <c r="AQ26" s="304"/>
    </row>
    <row r="27" spans="2:43" s="306" customFormat="1" ht="246" customHeight="1" x14ac:dyDescent="0.25">
      <c r="B27" s="298"/>
      <c r="C27" s="441"/>
      <c r="D27" s="442"/>
      <c r="E27" s="533"/>
      <c r="F27" s="533"/>
      <c r="G27" s="299">
        <v>2</v>
      </c>
      <c r="H27" s="115" t="s">
        <v>577</v>
      </c>
      <c r="I27" s="17" t="s">
        <v>163</v>
      </c>
      <c r="J27" s="300" t="s">
        <v>45</v>
      </c>
      <c r="K27" s="534"/>
      <c r="L27" s="130" t="s">
        <v>578</v>
      </c>
      <c r="M27" s="130" t="s">
        <v>579</v>
      </c>
      <c r="N27" s="17" t="s">
        <v>374</v>
      </c>
      <c r="O27" s="117">
        <v>0.4</v>
      </c>
      <c r="P27" s="26" t="s">
        <v>573</v>
      </c>
      <c r="Q27" s="19">
        <v>0.8</v>
      </c>
      <c r="R27" s="26" t="s">
        <v>102</v>
      </c>
      <c r="S27" s="305">
        <v>1</v>
      </c>
      <c r="T27" s="120" t="s">
        <v>580</v>
      </c>
      <c r="U27" s="131" t="s">
        <v>581</v>
      </c>
      <c r="V27" s="20" t="s">
        <v>317</v>
      </c>
      <c r="W27" s="20" t="s">
        <v>54</v>
      </c>
      <c r="X27" s="19">
        <v>0.6</v>
      </c>
      <c r="Y27" s="117">
        <f>+O27-(O27*X27)</f>
        <v>0.16000000000000003</v>
      </c>
      <c r="Z27" s="19">
        <v>0.16</v>
      </c>
      <c r="AA27" s="20" t="s">
        <v>175</v>
      </c>
      <c r="AB27" s="117">
        <v>0.4</v>
      </c>
      <c r="AC27" s="20" t="s">
        <v>63</v>
      </c>
      <c r="AD27" s="20" t="s">
        <v>67</v>
      </c>
      <c r="AE27" s="301" t="s">
        <v>214</v>
      </c>
      <c r="AF27" s="17" t="s">
        <v>582</v>
      </c>
      <c r="AG27" s="302"/>
      <c r="AH27" s="188"/>
      <c r="AI27" s="303"/>
      <c r="AJ27" s="303"/>
      <c r="AK27" s="189"/>
      <c r="AL27" s="188"/>
      <c r="AM27" s="304"/>
      <c r="AN27" s="304"/>
      <c r="AO27" s="304"/>
      <c r="AP27" s="304"/>
      <c r="AQ27" s="304"/>
    </row>
    <row r="28" spans="2:43" s="306" customFormat="1" ht="242.25" customHeight="1" x14ac:dyDescent="0.25">
      <c r="B28" s="298"/>
      <c r="C28" s="441"/>
      <c r="D28" s="442"/>
      <c r="E28" s="533"/>
      <c r="F28" s="533"/>
      <c r="G28" s="299">
        <v>3</v>
      </c>
      <c r="H28" s="130" t="s">
        <v>583</v>
      </c>
      <c r="I28" s="17" t="s">
        <v>163</v>
      </c>
      <c r="J28" s="300" t="s">
        <v>45</v>
      </c>
      <c r="K28" s="115" t="s">
        <v>584</v>
      </c>
      <c r="L28" s="130" t="s">
        <v>585</v>
      </c>
      <c r="M28" s="130" t="s">
        <v>586</v>
      </c>
      <c r="N28" s="17" t="s">
        <v>374</v>
      </c>
      <c r="O28" s="117">
        <v>0.4</v>
      </c>
      <c r="P28" s="26" t="s">
        <v>573</v>
      </c>
      <c r="Q28" s="19">
        <v>0.8</v>
      </c>
      <c r="R28" s="26" t="s">
        <v>102</v>
      </c>
      <c r="S28" s="305">
        <v>1</v>
      </c>
      <c r="T28" s="120" t="s">
        <v>587</v>
      </c>
      <c r="U28" s="131" t="s">
        <v>588</v>
      </c>
      <c r="V28" s="20" t="s">
        <v>317</v>
      </c>
      <c r="W28" s="20" t="s">
        <v>54</v>
      </c>
      <c r="X28" s="19">
        <v>0.7</v>
      </c>
      <c r="Y28" s="117">
        <f>+O28-(O28*X28)</f>
        <v>0.12000000000000005</v>
      </c>
      <c r="Z28" s="19">
        <v>0.12</v>
      </c>
      <c r="AA28" s="20" t="s">
        <v>175</v>
      </c>
      <c r="AB28" s="117">
        <v>0.4</v>
      </c>
      <c r="AC28" s="20" t="s">
        <v>63</v>
      </c>
      <c r="AD28" s="20" t="s">
        <v>67</v>
      </c>
      <c r="AE28" s="301" t="s">
        <v>214</v>
      </c>
      <c r="AF28" s="17" t="s">
        <v>589</v>
      </c>
      <c r="AG28" s="302"/>
      <c r="AH28" s="188"/>
      <c r="AI28" s="303"/>
      <c r="AJ28" s="303"/>
      <c r="AK28" s="189"/>
      <c r="AL28" s="188"/>
      <c r="AM28" s="304"/>
      <c r="AN28" s="304"/>
      <c r="AO28" s="304"/>
      <c r="AP28" s="304"/>
      <c r="AQ28" s="304"/>
    </row>
    <row r="29" spans="2:43" s="306" customFormat="1" ht="266.25" customHeight="1" x14ac:dyDescent="0.25">
      <c r="B29" s="298"/>
      <c r="C29" s="441"/>
      <c r="D29" s="442"/>
      <c r="E29" s="533"/>
      <c r="F29" s="533"/>
      <c r="G29" s="299">
        <v>4</v>
      </c>
      <c r="H29" s="115" t="s">
        <v>590</v>
      </c>
      <c r="I29" s="17" t="s">
        <v>163</v>
      </c>
      <c r="J29" s="300" t="s">
        <v>45</v>
      </c>
      <c r="K29" s="115" t="s">
        <v>591</v>
      </c>
      <c r="L29" s="130" t="s">
        <v>592</v>
      </c>
      <c r="M29" s="130" t="s">
        <v>593</v>
      </c>
      <c r="N29" s="17" t="s">
        <v>374</v>
      </c>
      <c r="O29" s="117">
        <v>0.4</v>
      </c>
      <c r="P29" s="26" t="s">
        <v>573</v>
      </c>
      <c r="Q29" s="19">
        <v>0.8</v>
      </c>
      <c r="R29" s="26" t="s">
        <v>102</v>
      </c>
      <c r="S29" s="305">
        <v>1</v>
      </c>
      <c r="T29" s="120" t="s">
        <v>594</v>
      </c>
      <c r="U29" s="120" t="s">
        <v>595</v>
      </c>
      <c r="V29" s="20" t="s">
        <v>317</v>
      </c>
      <c r="W29" s="20" t="s">
        <v>54</v>
      </c>
      <c r="X29" s="19">
        <v>0.6</v>
      </c>
      <c r="Y29" s="117">
        <f>+O29-(O29*X29)</f>
        <v>0.16000000000000003</v>
      </c>
      <c r="Z29" s="19">
        <f>+Y29</f>
        <v>0.16000000000000003</v>
      </c>
      <c r="AA29" s="20" t="s">
        <v>175</v>
      </c>
      <c r="AB29" s="117">
        <v>0.4</v>
      </c>
      <c r="AC29" s="20" t="s">
        <v>63</v>
      </c>
      <c r="AD29" s="20" t="s">
        <v>67</v>
      </c>
      <c r="AE29" s="301" t="s">
        <v>214</v>
      </c>
      <c r="AF29" s="17" t="s">
        <v>596</v>
      </c>
      <c r="AG29" s="302"/>
      <c r="AH29" s="188"/>
      <c r="AI29" s="303"/>
      <c r="AJ29" s="303"/>
      <c r="AK29" s="189"/>
      <c r="AL29" s="188"/>
      <c r="AM29" s="304"/>
      <c r="AN29" s="304"/>
      <c r="AO29" s="304"/>
      <c r="AP29" s="304"/>
      <c r="AQ29" s="304"/>
    </row>
    <row r="30" spans="2:43" s="306" customFormat="1" ht="240.75" customHeight="1" x14ac:dyDescent="0.25">
      <c r="B30" s="298"/>
      <c r="C30" s="441"/>
      <c r="D30" s="442"/>
      <c r="E30" s="534"/>
      <c r="F30" s="534"/>
      <c r="G30" s="299">
        <v>5</v>
      </c>
      <c r="H30" s="115" t="s">
        <v>597</v>
      </c>
      <c r="I30" s="17" t="s">
        <v>163</v>
      </c>
      <c r="J30" s="300" t="s">
        <v>45</v>
      </c>
      <c r="K30" s="115" t="s">
        <v>598</v>
      </c>
      <c r="L30" s="130" t="s">
        <v>599</v>
      </c>
      <c r="M30" s="130" t="s">
        <v>600</v>
      </c>
      <c r="N30" s="17" t="s">
        <v>374</v>
      </c>
      <c r="O30" s="117">
        <v>0.4</v>
      </c>
      <c r="P30" s="26" t="s">
        <v>573</v>
      </c>
      <c r="Q30" s="19">
        <v>0.8</v>
      </c>
      <c r="R30" s="26" t="s">
        <v>102</v>
      </c>
      <c r="S30" s="307" t="s">
        <v>601</v>
      </c>
      <c r="T30" s="119" t="s">
        <v>602</v>
      </c>
      <c r="U30" s="308" t="s">
        <v>603</v>
      </c>
      <c r="V30" s="20" t="s">
        <v>317</v>
      </c>
      <c r="W30" s="20" t="s">
        <v>54</v>
      </c>
      <c r="X30" s="121" t="s">
        <v>604</v>
      </c>
      <c r="Y30" s="122" t="s">
        <v>605</v>
      </c>
      <c r="Z30" s="19">
        <v>0.1</v>
      </c>
      <c r="AA30" s="20" t="s">
        <v>175</v>
      </c>
      <c r="AB30" s="117">
        <f>+Q30-(80%*10%)</f>
        <v>0.72</v>
      </c>
      <c r="AC30" s="20" t="s">
        <v>101</v>
      </c>
      <c r="AD30" s="20" t="s">
        <v>102</v>
      </c>
      <c r="AE30" s="301" t="s">
        <v>214</v>
      </c>
      <c r="AF30" s="17" t="s">
        <v>606</v>
      </c>
      <c r="AG30" s="302"/>
      <c r="AH30" s="188"/>
      <c r="AI30" s="303"/>
      <c r="AJ30" s="303"/>
      <c r="AK30" s="189"/>
      <c r="AL30" s="188"/>
      <c r="AM30" s="304"/>
      <c r="AN30" s="304"/>
      <c r="AO30" s="304"/>
      <c r="AP30" s="304"/>
      <c r="AQ30" s="304"/>
    </row>
    <row r="31" spans="2:43" s="309" customFormat="1" ht="18" customHeight="1" x14ac:dyDescent="0.25">
      <c r="C31" s="385" t="s">
        <v>69</v>
      </c>
      <c r="D31" s="385"/>
      <c r="E31" s="3"/>
      <c r="F31" s="3"/>
      <c r="I31" s="310"/>
      <c r="J31" s="310"/>
      <c r="K31" s="310"/>
      <c r="L31" s="310"/>
      <c r="M31" s="310"/>
      <c r="N31" s="310"/>
      <c r="O31" s="310"/>
      <c r="P31" s="310"/>
      <c r="Q31" s="310"/>
      <c r="R31" s="310"/>
      <c r="S31" s="310"/>
      <c r="T31" s="311"/>
      <c r="U31" s="312"/>
      <c r="V31" s="313"/>
      <c r="W31" s="313"/>
      <c r="X31" s="313"/>
      <c r="Y31" s="314"/>
      <c r="Z31" s="314"/>
      <c r="AA31" s="313"/>
      <c r="AB31" s="313"/>
      <c r="AC31" s="313"/>
      <c r="AD31" s="315"/>
      <c r="AE31" s="316"/>
      <c r="AF31" s="316"/>
      <c r="AG31" s="187"/>
      <c r="AH31" s="187"/>
      <c r="AI31" s="192"/>
      <c r="AJ31" s="317"/>
      <c r="AK31" s="318"/>
      <c r="AL31" s="319"/>
    </row>
    <row r="32" spans="2:43" s="309" customFormat="1" ht="18" customHeight="1" x14ac:dyDescent="0.25">
      <c r="C32" s="386" t="s">
        <v>70</v>
      </c>
      <c r="D32" s="386"/>
      <c r="E32" s="3"/>
      <c r="F32" s="3"/>
      <c r="T32" s="320"/>
      <c r="U32" s="312"/>
      <c r="V32" s="319"/>
      <c r="W32" s="319"/>
      <c r="X32" s="319"/>
      <c r="Y32" s="323"/>
      <c r="Z32" s="323"/>
      <c r="AA32" s="319"/>
      <c r="AB32" s="319"/>
      <c r="AC32" s="319"/>
      <c r="AD32" s="321"/>
      <c r="AE32" s="322"/>
      <c r="AF32" s="322"/>
      <c r="AG32" s="187"/>
      <c r="AH32" s="187"/>
      <c r="AI32" s="192"/>
      <c r="AJ32" s="317"/>
      <c r="AK32" s="318"/>
      <c r="AL32" s="319"/>
    </row>
    <row r="33" spans="3:38" s="309" customFormat="1" ht="18" customHeight="1" x14ac:dyDescent="0.25">
      <c r="C33" s="36" t="s">
        <v>71</v>
      </c>
      <c r="D33" s="385" t="s">
        <v>72</v>
      </c>
      <c r="E33" s="385"/>
      <c r="F33" s="385"/>
      <c r="T33" s="320"/>
      <c r="U33" s="312"/>
      <c r="V33" s="319"/>
      <c r="W33" s="319"/>
      <c r="X33" s="319"/>
      <c r="Y33" s="323"/>
      <c r="Z33" s="323"/>
      <c r="AA33" s="319"/>
      <c r="AB33" s="319"/>
      <c r="AC33" s="319"/>
      <c r="AD33" s="321"/>
      <c r="AE33" s="322"/>
      <c r="AF33" s="322"/>
      <c r="AG33" s="187"/>
      <c r="AH33" s="187"/>
      <c r="AI33" s="192"/>
      <c r="AJ33" s="317"/>
      <c r="AK33" s="318"/>
      <c r="AL33" s="319"/>
    </row>
    <row r="34" spans="3:38" s="309" customFormat="1" ht="18" customHeight="1" x14ac:dyDescent="0.25">
      <c r="C34" s="36" t="s">
        <v>73</v>
      </c>
      <c r="D34" s="385" t="s">
        <v>74</v>
      </c>
      <c r="E34" s="385"/>
      <c r="F34" s="385"/>
      <c r="T34" s="320"/>
      <c r="U34" s="312"/>
      <c r="V34" s="319"/>
      <c r="W34" s="319"/>
      <c r="X34" s="319"/>
      <c r="Y34" s="323"/>
      <c r="Z34" s="323"/>
      <c r="AA34" s="319"/>
      <c r="AB34" s="319"/>
      <c r="AC34" s="319"/>
      <c r="AD34" s="321"/>
      <c r="AE34" s="322"/>
      <c r="AF34" s="322"/>
      <c r="AG34" s="187"/>
      <c r="AH34" s="187"/>
      <c r="AI34" s="192"/>
      <c r="AJ34" s="317"/>
      <c r="AK34" s="318"/>
      <c r="AL34" s="319"/>
    </row>
    <row r="35" spans="3:38" s="309" customFormat="1" ht="131.25" customHeight="1" x14ac:dyDescent="0.25">
      <c r="C35" s="36"/>
      <c r="D35" s="36"/>
      <c r="E35" s="3"/>
      <c r="F35" s="3"/>
      <c r="T35" s="320"/>
      <c r="U35" s="312"/>
      <c r="V35" s="319"/>
      <c r="W35" s="319"/>
      <c r="X35" s="319"/>
      <c r="Y35" s="323"/>
      <c r="Z35" s="323"/>
      <c r="AA35" s="319"/>
      <c r="AB35" s="319"/>
      <c r="AC35" s="319"/>
      <c r="AD35" s="321"/>
      <c r="AE35" s="322"/>
      <c r="AF35" s="322"/>
      <c r="AG35" s="187"/>
      <c r="AH35" s="187"/>
      <c r="AI35" s="192"/>
      <c r="AJ35" s="317"/>
      <c r="AK35" s="318"/>
      <c r="AL35" s="319"/>
    </row>
  </sheetData>
  <protectedRanges>
    <protectedRange sqref="Y25:AD25" name="Rango1_2_1"/>
  </protectedRanges>
  <mergeCells count="62">
    <mergeCell ref="F2:AE4"/>
    <mergeCell ref="B7:B8"/>
    <mergeCell ref="C7:C8"/>
    <mergeCell ref="D7:D8"/>
    <mergeCell ref="E7:E8"/>
    <mergeCell ref="F7:F8"/>
    <mergeCell ref="G7:G8"/>
    <mergeCell ref="H7:I7"/>
    <mergeCell ref="J7:J8"/>
    <mergeCell ref="K7:K8"/>
    <mergeCell ref="AM20:AQ21"/>
    <mergeCell ref="S7:S8"/>
    <mergeCell ref="B9:B11"/>
    <mergeCell ref="C9:C11"/>
    <mergeCell ref="B12:B15"/>
    <mergeCell ref="C12:C15"/>
    <mergeCell ref="G14:G15"/>
    <mergeCell ref="K14:K15"/>
    <mergeCell ref="L7:M7"/>
    <mergeCell ref="N7:N8"/>
    <mergeCell ref="O7:O8"/>
    <mergeCell ref="P7:P8"/>
    <mergeCell ref="Q7:Q8"/>
    <mergeCell ref="R7:R8"/>
    <mergeCell ref="B16:B17"/>
    <mergeCell ref="C16:C17"/>
    <mergeCell ref="B20:E21"/>
    <mergeCell ref="F20:T21"/>
    <mergeCell ref="U20:AL20"/>
    <mergeCell ref="U21:W21"/>
    <mergeCell ref="X21:AL21"/>
    <mergeCell ref="L23:M23"/>
    <mergeCell ref="P23:Q23"/>
    <mergeCell ref="C24:C25"/>
    <mergeCell ref="D24:D25"/>
    <mergeCell ref="E24:E25"/>
    <mergeCell ref="F24:F25"/>
    <mergeCell ref="G24:G25"/>
    <mergeCell ref="Y24:AD24"/>
    <mergeCell ref="AE24:AF24"/>
    <mergeCell ref="C26:C30"/>
    <mergeCell ref="D26:D30"/>
    <mergeCell ref="E26:E30"/>
    <mergeCell ref="F26:F30"/>
    <mergeCell ref="K26:K27"/>
    <mergeCell ref="N24:R24"/>
    <mergeCell ref="S24:S25"/>
    <mergeCell ref="T24:T25"/>
    <mergeCell ref="U24:U25"/>
    <mergeCell ref="V24:V25"/>
    <mergeCell ref="W24:W25"/>
    <mergeCell ref="H24:H25"/>
    <mergeCell ref="I24:I25"/>
    <mergeCell ref="J24:J25"/>
    <mergeCell ref="C31:D31"/>
    <mergeCell ref="C32:D32"/>
    <mergeCell ref="D33:F33"/>
    <mergeCell ref="D34:F34"/>
    <mergeCell ref="X24:X25"/>
    <mergeCell ref="K24:K25"/>
    <mergeCell ref="L24:L25"/>
    <mergeCell ref="M24:M25"/>
  </mergeCells>
  <conditionalFormatting sqref="T26">
    <cfRule type="containsText" dxfId="110" priority="29" operator="containsText" text="Moderado">
      <formula>NOT(ISERROR(SEARCH(("Moderado"),(T26))))</formula>
    </cfRule>
  </conditionalFormatting>
  <conditionalFormatting sqref="T26">
    <cfRule type="containsText" dxfId="109" priority="32" operator="containsText" text="Extremo">
      <formula>NOT(ISERROR(SEARCH(("Extremo"),(T26))))</formula>
    </cfRule>
  </conditionalFormatting>
  <conditionalFormatting sqref="T26">
    <cfRule type="containsText" dxfId="108" priority="33" operator="containsText" text="Alto">
      <formula>NOT(ISERROR(SEARCH(("Alto"),(T26))))</formula>
    </cfRule>
  </conditionalFormatting>
  <conditionalFormatting sqref="T26">
    <cfRule type="containsText" dxfId="107" priority="34" operator="containsText" text="Bajo">
      <formula>NOT(ISERROR(SEARCH(("Bajo"),(T26))))</formula>
    </cfRule>
  </conditionalFormatting>
  <conditionalFormatting sqref="T29">
    <cfRule type="containsText" dxfId="106" priority="152" operator="containsText" text="Extremo">
      <formula>NOT(ISERROR(SEARCH(("Extremo"),(T29))))</formula>
    </cfRule>
  </conditionalFormatting>
  <conditionalFormatting sqref="T29">
    <cfRule type="containsText" dxfId="105" priority="153" operator="containsText" text="Alto">
      <formula>NOT(ISERROR(SEARCH(("Alto"),(T29))))</formula>
    </cfRule>
  </conditionalFormatting>
  <conditionalFormatting sqref="T29">
    <cfRule type="containsText" dxfId="104" priority="154" operator="containsText" text="Moderado">
      <formula>NOT(ISERROR(SEARCH(("Moderado"),(T29))))</formula>
    </cfRule>
  </conditionalFormatting>
  <conditionalFormatting sqref="T29">
    <cfRule type="containsText" dxfId="103" priority="155" operator="containsText" text="Bajo">
      <formula>NOT(ISERROR(SEARCH(("Bajo"),(T29))))</formula>
    </cfRule>
  </conditionalFormatting>
  <conditionalFormatting sqref="T30">
    <cfRule type="containsText" dxfId="102" priority="189" operator="containsText" text="Extremo">
      <formula>NOT(ISERROR(SEARCH(("Extremo"),(T30))))</formula>
    </cfRule>
  </conditionalFormatting>
  <conditionalFormatting sqref="T30">
    <cfRule type="containsText" dxfId="101" priority="190" operator="containsText" text="Alto">
      <formula>NOT(ISERROR(SEARCH(("Alto"),(T30))))</formula>
    </cfRule>
  </conditionalFormatting>
  <conditionalFormatting sqref="T30">
    <cfRule type="containsText" dxfId="100" priority="191" operator="containsText" text="Moderado">
      <formula>NOT(ISERROR(SEARCH(("Moderado"),(T30))))</formula>
    </cfRule>
  </conditionalFormatting>
  <conditionalFormatting sqref="U26:U28">
    <cfRule type="containsText" dxfId="99" priority="13" operator="containsText" text="Moderado">
      <formula>NOT(ISERROR(SEARCH(("Moderado"),(U26))))</formula>
    </cfRule>
  </conditionalFormatting>
  <conditionalFormatting sqref="U26:U28">
    <cfRule type="containsText" dxfId="98" priority="14" operator="containsText" text="Extremo">
      <formula>NOT(ISERROR(SEARCH(("Extremo"),(U26))))</formula>
    </cfRule>
  </conditionalFormatting>
  <conditionalFormatting sqref="U26:U28">
    <cfRule type="containsText" dxfId="97" priority="15" operator="containsText" text="Alto">
      <formula>NOT(ISERROR(SEARCH(("Alto"),(U26))))</formula>
    </cfRule>
  </conditionalFormatting>
  <conditionalFormatting sqref="U26:U28">
    <cfRule type="containsText" dxfId="96" priority="16" operator="containsText" text="Bajo">
      <formula>NOT(ISERROR(SEARCH(("Bajo"),(U26))))</formula>
    </cfRule>
  </conditionalFormatting>
  <conditionalFormatting sqref="U29">
    <cfRule type="containsText" dxfId="95" priority="9" operator="containsText" text="Extremo">
      <formula>NOT(ISERROR(SEARCH(("Extremo"),(U29))))</formula>
    </cfRule>
  </conditionalFormatting>
  <conditionalFormatting sqref="U29">
    <cfRule type="containsText" dxfId="94" priority="10" operator="containsText" text="Alto">
      <formula>NOT(ISERROR(SEARCH(("Alto"),(U29))))</formula>
    </cfRule>
  </conditionalFormatting>
  <conditionalFormatting sqref="U29">
    <cfRule type="containsText" dxfId="93" priority="11" operator="containsText" text="Moderado">
      <formula>NOT(ISERROR(SEARCH(("Moderado"),(U29))))</formula>
    </cfRule>
  </conditionalFormatting>
  <conditionalFormatting sqref="U29">
    <cfRule type="containsText" dxfId="92" priority="12" operator="containsText" text="Bajo">
      <formula>NOT(ISERROR(SEARCH(("Bajo"),(U29))))</formula>
    </cfRule>
  </conditionalFormatting>
  <conditionalFormatting sqref="AF26">
    <cfRule type="containsText" dxfId="91" priority="5" operator="containsText" text="Moderado">
      <formula>NOT(ISERROR(SEARCH(("Moderado"),(AF26))))</formula>
    </cfRule>
  </conditionalFormatting>
  <conditionalFormatting sqref="AF26">
    <cfRule type="containsText" dxfId="90" priority="6" operator="containsText" text="Extremo">
      <formula>NOT(ISERROR(SEARCH(("Extremo"),(AF26))))</formula>
    </cfRule>
  </conditionalFormatting>
  <conditionalFormatting sqref="AF26">
    <cfRule type="containsText" dxfId="89" priority="7" operator="containsText" text="Alto">
      <formula>NOT(ISERROR(SEARCH(("Alto"),(AF26))))</formula>
    </cfRule>
  </conditionalFormatting>
  <conditionalFormatting sqref="AF26">
    <cfRule type="containsText" dxfId="88" priority="8" operator="containsText" text="Bajo">
      <formula>NOT(ISERROR(SEARCH(("Bajo"),(AF26))))</formula>
    </cfRule>
  </conditionalFormatting>
  <conditionalFormatting sqref="AF27:AF30">
    <cfRule type="containsText" dxfId="87" priority="1" operator="containsText" text="Moderado">
      <formula>NOT(ISERROR(SEARCH(("Moderado"),(AF27))))</formula>
    </cfRule>
  </conditionalFormatting>
  <conditionalFormatting sqref="AF27:AF30">
    <cfRule type="containsText" dxfId="86" priority="2" operator="containsText" text="Extremo">
      <formula>NOT(ISERROR(SEARCH(("Extremo"),(AF27))))</formula>
    </cfRule>
  </conditionalFormatting>
  <conditionalFormatting sqref="AF27:AF30">
    <cfRule type="containsText" dxfId="85" priority="3" operator="containsText" text="Alto">
      <formula>NOT(ISERROR(SEARCH(("Alto"),(AF27))))</formula>
    </cfRule>
  </conditionalFormatting>
  <conditionalFormatting sqref="AF27:AF30">
    <cfRule type="containsText" dxfId="84" priority="4" operator="containsText" text="Bajo">
      <formula>NOT(ISERROR(SEARCH(("Bajo"),(AF27))))</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C.INT.</vt:lpstr>
      <vt:lpstr>PAT.</vt:lpstr>
      <vt:lpstr>GEST.DOC.</vt:lpstr>
      <vt:lpstr>MANT.ADM.DEBIENES</vt:lpstr>
      <vt:lpstr>JURIDICO</vt:lpstr>
      <vt:lpstr>ART.Y CULT.</vt:lpstr>
      <vt:lpstr>COMUNICACION PUB.</vt:lpstr>
      <vt:lpstr>BIBLIOTECA</vt:lpstr>
      <vt:lpstr>ECON.YFCIERA</vt:lpstr>
      <vt:lpstr>DIR.YPLAN.</vt:lpstr>
      <vt:lpstr>TTHH</vt:lpstr>
      <vt:lpstr>MEJOR.INSTIT.</vt:lpstr>
      <vt:lpstr>CONTROLES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dcterms:created xsi:type="dcterms:W3CDTF">2024-07-24T16:34:32Z</dcterms:created>
  <dcterms:modified xsi:type="dcterms:W3CDTF">2025-02-24T16:33:29Z</dcterms:modified>
</cp:coreProperties>
</file>