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poyo planeacion\Desktop\MAYLER URBINA\PLAN DE ACCION 2024\PLAN DE ACCION 2024\"/>
    </mc:Choice>
  </mc:AlternateContent>
  <xr:revisionPtr revIDLastSave="0" documentId="13_ncr:1_{CA1ADBA8-B6FD-43C9-B1CE-0F6ED89A6D30}" xr6:coauthVersionLast="36" xr6:coauthVersionMax="36" xr10:uidLastSave="{00000000-0000-0000-0000-000000000000}"/>
  <bookViews>
    <workbookView xWindow="0" yWindow="0" windowWidth="19920" windowHeight="8925" xr2:uid="{00000000-000D-0000-FFFF-FFFF00000000}"/>
  </bookViews>
  <sheets>
    <sheet name="FORMATO  PLAN DE ACCION" sheetId="9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'FORMATO  PLAN DE ACCION'!$A$14:$EI$112</definedName>
    <definedName name="_RelaciónODS">[1]ODS!$A$2:$A$19</definedName>
    <definedName name="bbbb" localSheetId="0">[2]Gastos_Inversión_2012!#REF!</definedName>
    <definedName name="bbbb">[2]Gastos_Inversión_2012!#REF!</definedName>
    <definedName name="Conceptos_MOD" localSheetId="0">[2]Gastos_Inversión_2012!#REF!</definedName>
    <definedName name="Conceptos_MOD">[2]Gastos_Inversión_2012!#REF!</definedName>
    <definedName name="CPC">#REF!</definedName>
    <definedName name="ESTRATREGICOS" localSheetId="0">#REF!</definedName>
    <definedName name="ESTRATREGICOS">#REF!</definedName>
    <definedName name="IPP_20162">#REF!</definedName>
    <definedName name="MUNICIPIOS_CHIP" localSheetId="0">#REF!</definedName>
    <definedName name="MUNICIPIOS_CHIP">#REF!</definedName>
    <definedName name="OTRO" localSheetId="0">#REF!</definedName>
    <definedName name="OTRO">#REF!</definedName>
    <definedName name="pilar">[3]Hoja1!$A$4:$A$7</definedName>
    <definedName name="PLANEACION2021" localSheetId="0">#REF!</definedName>
    <definedName name="PLANEACION2021">#REF!</definedName>
    <definedName name="Sectores_de_inversión">[1]Catálogo!$B$5:$B$21</definedName>
    <definedName name="sss" localSheetId="0">#REF!</definedName>
    <definedName name="sss">#REF!</definedName>
    <definedName name="SSSS" localSheetId="0">#REF!</definedName>
    <definedName name="SSSS">#REF!</definedName>
    <definedName name="TOLIMA">[3]Hoja1!$F$4:$F$7</definedName>
    <definedName name="XXX" localSheetId="0">#REF!</definedName>
    <definedName name="XXX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0" i="9" l="1"/>
  <c r="AD110" i="9"/>
  <c r="CO110" i="9"/>
  <c r="CO66" i="9"/>
  <c r="CA70" i="9"/>
  <c r="CA76" i="9"/>
  <c r="CA98" i="9"/>
  <c r="BM63" i="9"/>
  <c r="BM64" i="9"/>
  <c r="BM65" i="9"/>
  <c r="AU112" i="9"/>
  <c r="DQ112" i="9"/>
  <c r="EC112" i="9"/>
  <c r="DO112" i="9"/>
  <c r="DC112" i="9"/>
  <c r="DA112" i="9"/>
  <c r="CT112" i="9"/>
  <c r="CM112" i="9"/>
  <c r="CF112" i="9"/>
  <c r="CB112" i="9"/>
  <c r="BR112" i="9"/>
  <c r="BN112" i="9"/>
  <c r="BY112" i="9"/>
  <c r="AI110" i="9" l="1"/>
  <c r="AL110" i="9"/>
  <c r="AK110" i="9"/>
  <c r="AJ110" i="9"/>
  <c r="AI98" i="9"/>
  <c r="AJ29" i="9"/>
  <c r="AI29" i="9"/>
  <c r="AL29" i="9"/>
  <c r="AK29" i="9"/>
  <c r="AL19" i="9"/>
  <c r="AK19" i="9"/>
  <c r="AJ19" i="9"/>
  <c r="AI19" i="9"/>
  <c r="AL15" i="9"/>
  <c r="AK15" i="9"/>
  <c r="AJ15" i="9"/>
  <c r="AI15" i="9"/>
  <c r="AI26" i="9"/>
  <c r="AM15" i="9" l="1"/>
  <c r="AE109" i="9" l="1"/>
  <c r="AL35" i="9"/>
  <c r="AE93" i="9" l="1"/>
  <c r="AM109" i="9" l="1"/>
  <c r="AF109" i="9" s="1"/>
  <c r="AD109" i="9" s="1"/>
  <c r="AM107" i="9"/>
  <c r="AM106" i="9"/>
  <c r="AM105" i="9"/>
  <c r="AM104" i="9"/>
  <c r="AM103" i="9"/>
  <c r="AM102" i="9"/>
  <c r="AM101" i="9"/>
  <c r="AM100" i="9"/>
  <c r="AL98" i="9"/>
  <c r="AE98" i="9" s="1"/>
  <c r="AK98" i="9"/>
  <c r="AJ98" i="9"/>
  <c r="AM97" i="9"/>
  <c r="AM96" i="9"/>
  <c r="AL95" i="9"/>
  <c r="AK95" i="9"/>
  <c r="AE95" i="9" s="1"/>
  <c r="AJ95" i="9"/>
  <c r="AI95" i="9"/>
  <c r="AM94" i="9"/>
  <c r="AM93" i="9"/>
  <c r="AM91" i="9"/>
  <c r="AM90" i="9"/>
  <c r="AM89" i="9"/>
  <c r="AM88" i="9"/>
  <c r="AM87" i="9"/>
  <c r="AL86" i="9"/>
  <c r="AK86" i="9"/>
  <c r="AJ86" i="9"/>
  <c r="AM85" i="9"/>
  <c r="AM84" i="9"/>
  <c r="AM83" i="9"/>
  <c r="AM82" i="9"/>
  <c r="AM81" i="9"/>
  <c r="AM80" i="9"/>
  <c r="AM79" i="9"/>
  <c r="AM78" i="9"/>
  <c r="AL77" i="9"/>
  <c r="AK77" i="9"/>
  <c r="AJ77" i="9"/>
  <c r="AI77" i="9"/>
  <c r="AM76" i="9"/>
  <c r="AF76" i="9" s="1"/>
  <c r="AD76" i="9" s="1"/>
  <c r="AE76" i="9"/>
  <c r="AM75" i="9"/>
  <c r="AF75" i="9" s="1"/>
  <c r="AD75" i="9" s="1"/>
  <c r="AE75" i="9"/>
  <c r="AM74" i="9"/>
  <c r="AF74" i="9" s="1"/>
  <c r="AD74" i="9" s="1"/>
  <c r="AE74" i="9"/>
  <c r="AM73" i="9"/>
  <c r="AF73" i="9" s="1"/>
  <c r="AE73" i="9"/>
  <c r="AM69" i="9"/>
  <c r="AM68" i="9"/>
  <c r="AM67" i="9"/>
  <c r="AL66" i="9"/>
  <c r="AE62" i="9" s="1"/>
  <c r="AK66" i="9"/>
  <c r="AJ66" i="9"/>
  <c r="AI66" i="9"/>
  <c r="AM65" i="9"/>
  <c r="AM64" i="9"/>
  <c r="AM63" i="9"/>
  <c r="AM62" i="9"/>
  <c r="AM61" i="9"/>
  <c r="AL60" i="9"/>
  <c r="AK60" i="9"/>
  <c r="AJ60" i="9"/>
  <c r="AI60" i="9"/>
  <c r="AM59" i="9"/>
  <c r="AM58" i="9"/>
  <c r="AM57" i="9"/>
  <c r="AM56" i="9"/>
  <c r="AM55" i="9"/>
  <c r="AM54" i="9"/>
  <c r="AM53" i="9"/>
  <c r="AM52" i="9"/>
  <c r="AM51" i="9"/>
  <c r="AM50" i="9"/>
  <c r="AM49" i="9"/>
  <c r="AM48" i="9"/>
  <c r="AM47" i="9"/>
  <c r="AM46" i="9"/>
  <c r="AM45" i="9"/>
  <c r="AM44" i="9"/>
  <c r="AM43" i="9"/>
  <c r="AM42" i="9"/>
  <c r="AM41" i="9"/>
  <c r="AM40" i="9"/>
  <c r="AL39" i="9"/>
  <c r="AK39" i="9"/>
  <c r="AJ39" i="9"/>
  <c r="AI39" i="9"/>
  <c r="AM38" i="9"/>
  <c r="AL37" i="9"/>
  <c r="AK37" i="9"/>
  <c r="AJ37" i="9"/>
  <c r="AI37" i="9"/>
  <c r="AM36" i="9"/>
  <c r="AK35" i="9"/>
  <c r="AJ35" i="9"/>
  <c r="AI35" i="9"/>
  <c r="AM34" i="9"/>
  <c r="AM33" i="9"/>
  <c r="AM30" i="9"/>
  <c r="AE29" i="9"/>
  <c r="AM28" i="9"/>
  <c r="AM27" i="9"/>
  <c r="AL26" i="9"/>
  <c r="AE26" i="9" s="1"/>
  <c r="AK26" i="9"/>
  <c r="AJ26" i="9"/>
  <c r="AM25" i="9"/>
  <c r="AM24" i="9"/>
  <c r="AM23" i="9"/>
  <c r="AM22" i="9"/>
  <c r="AM21" i="9"/>
  <c r="AM20" i="9"/>
  <c r="AE19" i="9"/>
  <c r="AM18" i="9"/>
  <c r="AM16" i="9"/>
  <c r="AE15" i="9"/>
  <c r="AE70" i="9"/>
  <c r="AM70" i="9"/>
  <c r="AF70" i="9" s="1"/>
  <c r="AD70" i="9" s="1"/>
  <c r="AE77" i="9" l="1"/>
  <c r="AM77" i="9"/>
  <c r="AM66" i="9"/>
  <c r="AF62" i="9" s="1"/>
  <c r="AD62" i="9" s="1"/>
  <c r="AF93" i="9"/>
  <c r="AD93" i="9" s="1"/>
  <c r="AM86" i="9"/>
  <c r="AF15" i="9"/>
  <c r="AD15" i="9" s="1"/>
  <c r="AE39" i="9"/>
  <c r="AM29" i="9"/>
  <c r="AF29" i="9" s="1"/>
  <c r="AD29" i="9" s="1"/>
  <c r="AM39" i="9"/>
  <c r="AM60" i="9"/>
  <c r="AM98" i="9"/>
  <c r="AF98" i="9" s="1"/>
  <c r="AD98" i="9" s="1"/>
  <c r="AM37" i="9"/>
  <c r="AM19" i="9"/>
  <c r="AF19" i="9" s="1"/>
  <c r="AD19" i="9" s="1"/>
  <c r="AM26" i="9"/>
  <c r="AF26" i="9" s="1"/>
  <c r="AD26" i="9" s="1"/>
  <c r="AM95" i="9"/>
  <c r="AF95" i="9" s="1"/>
  <c r="AD95" i="9" s="1"/>
  <c r="AD73" i="9"/>
  <c r="AF77" i="9" l="1"/>
  <c r="AD77" i="9" s="1"/>
  <c r="AF39" i="9"/>
  <c r="AD39" i="9" s="1"/>
  <c r="DC29" i="9"/>
  <c r="DC26" i="9"/>
  <c r="DC19" i="9"/>
  <c r="CP69" i="9"/>
  <c r="DD69" i="9" s="1"/>
  <c r="CP68" i="9"/>
  <c r="DD68" i="9" s="1"/>
  <c r="CP67" i="9"/>
  <c r="DD67" i="9" s="1"/>
  <c r="CP66" i="9"/>
  <c r="DD66" i="9" s="1"/>
  <c r="CP64" i="9"/>
  <c r="DD64" i="9" s="1"/>
  <c r="CP63" i="9"/>
  <c r="DD63" i="9" s="1"/>
  <c r="EE74" i="9"/>
  <c r="EE73" i="9"/>
  <c r="EE71" i="9"/>
  <c r="EE29" i="9"/>
  <c r="EE26" i="9"/>
  <c r="EE19" i="9"/>
  <c r="DC71" i="9"/>
  <c r="DC74" i="9"/>
  <c r="EE98" i="9"/>
  <c r="EE109" i="9"/>
  <c r="CP99" i="9"/>
  <c r="CP109" i="9"/>
  <c r="DC109" i="9" s="1"/>
  <c r="CP97" i="9"/>
  <c r="CP96" i="9"/>
  <c r="CP108" i="9"/>
  <c r="CP106" i="9"/>
  <c r="CP98" i="9"/>
  <c r="DA93" i="9"/>
  <c r="DO93" i="9" s="1"/>
  <c r="EC93" i="9" s="1"/>
  <c r="DA86" i="9"/>
  <c r="DO86" i="9" s="1"/>
  <c r="EC86" i="9" s="1"/>
  <c r="DO75" i="9"/>
  <c r="EC75" i="9" s="1"/>
  <c r="EE75" i="9" s="1"/>
  <c r="EC70" i="9"/>
  <c r="EE70" i="9" s="1"/>
  <c r="CP94" i="9"/>
  <c r="DD94" i="9" s="1"/>
  <c r="CP92" i="9"/>
  <c r="CP77" i="9"/>
  <c r="DD77" i="9" s="1"/>
  <c r="CP76" i="9"/>
  <c r="DD76" i="9" s="1"/>
  <c r="EE76" i="9" s="1"/>
  <c r="CP72" i="9"/>
  <c r="DD72" i="9" s="1"/>
  <c r="EE72" i="9" s="1"/>
  <c r="CP78" i="9"/>
  <c r="DD78" i="9" s="1"/>
  <c r="CT73" i="9"/>
  <c r="DC73" i="9" s="1"/>
  <c r="CP60" i="9"/>
  <c r="DD60" i="9" s="1"/>
  <c r="DD37" i="9"/>
  <c r="DR37" i="9" s="1"/>
  <c r="DD35" i="9"/>
  <c r="DR35" i="9" s="1"/>
  <c r="CP17" i="9"/>
  <c r="DD17" i="9" s="1"/>
  <c r="DC95" i="9" l="1"/>
  <c r="EE35" i="9"/>
  <c r="EE95" i="9"/>
  <c r="EE62" i="9"/>
  <c r="DC62" i="9"/>
  <c r="DC70" i="9"/>
  <c r="DC98" i="9"/>
  <c r="EE39" i="9"/>
  <c r="EE93" i="9"/>
  <c r="DC76" i="9"/>
  <c r="DC75" i="9"/>
  <c r="DC93" i="9"/>
  <c r="DC35" i="9"/>
  <c r="DC77" i="9"/>
  <c r="DC39" i="9"/>
  <c r="DC72" i="9"/>
  <c r="CP18" i="9"/>
  <c r="DD18" i="9" s="1"/>
  <c r="DR18" i="9" s="1"/>
  <c r="DD16" i="9"/>
  <c r="DR16" i="9" l="1"/>
  <c r="DR112" i="9" s="1"/>
  <c r="DD112" i="9"/>
  <c r="EE15" i="9"/>
  <c r="EE112" i="9" s="1"/>
  <c r="DC15" i="9"/>
  <c r="EE77" i="9"/>
  <c r="CO97" i="9" l="1"/>
  <c r="CO96" i="9"/>
  <c r="CO95" i="9"/>
  <c r="CO75" i="9"/>
  <c r="CO76" i="9"/>
  <c r="CO77" i="9"/>
  <c r="CO93" i="9"/>
  <c r="CO74" i="9"/>
  <c r="CO73" i="9"/>
  <c r="CO72" i="9"/>
  <c r="CO70" i="9"/>
  <c r="CO39" i="9"/>
  <c r="CO35" i="9"/>
  <c r="CO29" i="9"/>
  <c r="CO26" i="9"/>
  <c r="CO19" i="9"/>
  <c r="CO15" i="9"/>
  <c r="CO98" i="9"/>
  <c r="DQ72" i="9"/>
  <c r="CA77" i="9"/>
  <c r="CA112" i="9" s="1"/>
  <c r="CA95" i="9"/>
  <c r="CA39" i="9"/>
  <c r="CA35" i="9"/>
  <c r="CA19" i="9"/>
  <c r="CA15" i="9"/>
  <c r="CQ112" i="9"/>
  <c r="CR112" i="9"/>
  <c r="CS112" i="9"/>
  <c r="CU112" i="9"/>
  <c r="CV112" i="9"/>
  <c r="CW112" i="9"/>
  <c r="CX112" i="9"/>
  <c r="CY112" i="9"/>
  <c r="CZ112" i="9"/>
  <c r="DB112" i="9"/>
  <c r="DE112" i="9"/>
  <c r="DF112" i="9"/>
  <c r="DG112" i="9"/>
  <c r="DH112" i="9"/>
  <c r="DI112" i="9"/>
  <c r="DJ112" i="9"/>
  <c r="DK112" i="9"/>
  <c r="DL112" i="9"/>
  <c r="DM112" i="9"/>
  <c r="DN112" i="9"/>
  <c r="DP112" i="9"/>
  <c r="DS112" i="9"/>
  <c r="DT112" i="9"/>
  <c r="DU112" i="9"/>
  <c r="DV112" i="9"/>
  <c r="DW112" i="9"/>
  <c r="DX112" i="9"/>
  <c r="DY112" i="9"/>
  <c r="DZ112" i="9"/>
  <c r="EA112" i="9"/>
  <c r="EB112" i="9"/>
  <c r="ED112" i="9"/>
  <c r="BZ112" i="9"/>
  <c r="BX112" i="9"/>
  <c r="BW112" i="9"/>
  <c r="BV112" i="9"/>
  <c r="BU112" i="9"/>
  <c r="BT112" i="9"/>
  <c r="BS112" i="9"/>
  <c r="BQ112" i="9"/>
  <c r="BP112" i="9"/>
  <c r="BO112" i="9"/>
  <c r="CN112" i="9"/>
  <c r="CL112" i="9"/>
  <c r="CK112" i="9"/>
  <c r="CJ112" i="9"/>
  <c r="CI112" i="9"/>
  <c r="CH112" i="9"/>
  <c r="CG112" i="9"/>
  <c r="CE112" i="9"/>
  <c r="CD112" i="9"/>
  <c r="CC112" i="9"/>
  <c r="CA75" i="9"/>
  <c r="CA26" i="9"/>
  <c r="BM106" i="9"/>
  <c r="BL60" i="9"/>
  <c r="BM38" i="9"/>
  <c r="CA73" i="9"/>
  <c r="CA74" i="9"/>
  <c r="BM28" i="9"/>
  <c r="BM36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2" i="9"/>
  <c r="BM68" i="9"/>
  <c r="BM69" i="9"/>
  <c r="BM78" i="9"/>
  <c r="BM79" i="9"/>
  <c r="BM80" i="9"/>
  <c r="BM81" i="9"/>
  <c r="BM82" i="9"/>
  <c r="BM83" i="9"/>
  <c r="BM84" i="9"/>
  <c r="BM85" i="9"/>
  <c r="BM86" i="9"/>
  <c r="BM87" i="9"/>
  <c r="BM89" i="9"/>
  <c r="BM90" i="9"/>
  <c r="BM94" i="9"/>
  <c r="BM96" i="9"/>
  <c r="BM97" i="9"/>
  <c r="BM100" i="9"/>
  <c r="BM101" i="9"/>
  <c r="BM102" i="9"/>
  <c r="BM104" i="9"/>
  <c r="BM105" i="9"/>
  <c r="BM112" i="9" l="1"/>
  <c r="CO112" i="9"/>
  <c r="EF15" i="9"/>
  <c r="AE35" i="9" l="1"/>
  <c r="AE112" i="9" s="1"/>
  <c r="AM35" i="9"/>
  <c r="AF35" i="9" s="1"/>
  <c r="AD35" i="9" l="1"/>
  <c r="AF112" i="9"/>
</calcChain>
</file>

<file path=xl/sharedStrings.xml><?xml version="1.0" encoding="utf-8"?>
<sst xmlns="http://schemas.openxmlformats.org/spreadsheetml/2006/main" count="729" uniqueCount="329">
  <si>
    <t>Servicios de bibliotecas</t>
  </si>
  <si>
    <t>Servicios de protección (guardas de seguridad)</t>
  </si>
  <si>
    <t>Servicios de apoyo educativo</t>
  </si>
  <si>
    <t xml:space="preserve">ENERO </t>
  </si>
  <si>
    <t xml:space="preserve">Servicios prestados a las empresas y servicios de producción </t>
  </si>
  <si>
    <t>A establecimientos públicos y unidades administrativas especiales</t>
  </si>
  <si>
    <t>Servicios de seguros sociales de pensiones en el régimen de ahorro individual (RAI)</t>
  </si>
  <si>
    <t>Servicios de alquiler o arrendamiento con o sin opción de compra relativos a bienes inmuebles no residenciales propios o arrendados</t>
  </si>
  <si>
    <t xml:space="preserve">Servicios de soporte de TI </t>
  </si>
  <si>
    <t>Servicios completos de publicidad</t>
  </si>
  <si>
    <t>Servicios de educación cultural</t>
  </si>
  <si>
    <t>Servicios de producción y presentación de eventos de artes escénicas</t>
  </si>
  <si>
    <t>Servicios de museos, excepto preservación de lugares y edificios históricos</t>
  </si>
  <si>
    <t xml:space="preserve">CODIGO CCPET </t>
  </si>
  <si>
    <t>NOMBRE DE LA CUENTA CCPET</t>
  </si>
  <si>
    <t>ESTADO DEL PROYECTO EN SUIFP</t>
  </si>
  <si>
    <t xml:space="preserve">VALOR TOTAL DEL PROYECTO </t>
  </si>
  <si>
    <t xml:space="preserve">CODIGO BPIN </t>
  </si>
  <si>
    <t xml:space="preserve">ENTREGABLE DE LA ACTIVIDAD </t>
  </si>
  <si>
    <t xml:space="preserve">5. ARTICULACION  CCPET  Y  CPC ( DANE) </t>
  </si>
  <si>
    <t>Vigencias futuras</t>
  </si>
  <si>
    <t>Dependencia o unidad ejecutora Y la persona responsable de la implementación y seguimiento de la actividad</t>
  </si>
  <si>
    <t>MARZO</t>
  </si>
  <si>
    <t xml:space="preserve">9. RESPONSABLES </t>
  </si>
  <si>
    <t xml:space="preserve">6. PROGRAMACION FISICA  y FINANCIERA( PAGOS) </t>
  </si>
  <si>
    <t xml:space="preserve">FUENTES DE FINANCIACION ( MILLONES) </t>
  </si>
  <si>
    <t>7.  PRESUPUESTO PROGRAMADO 
(miles de pesos )</t>
  </si>
  <si>
    <t xml:space="preserve">MONTO TOTAL PROGRAMADO
 Miles de pesos) </t>
  </si>
  <si>
    <t>DESCRIPCION DE ACTIVIDADES  PREVIAS, DURANTE Y CIERRE.</t>
  </si>
  <si>
    <t>Unidad de Medición</t>
  </si>
  <si>
    <t>TIPO DE META Incremento, Reducción o Mantenimiento</t>
  </si>
  <si>
    <t>Pond %</t>
  </si>
  <si>
    <t>AVANCE TRIMESTRAL DE ACTIVIDAD</t>
  </si>
  <si>
    <t>CRONOGRAMA DE EJECUCION</t>
  </si>
  <si>
    <t xml:space="preserve">PROYECTO DE INVERSION </t>
  </si>
  <si>
    <t>OBSERVACIONES</t>
  </si>
  <si>
    <t>EJECUCIÓN TRIMESTRE DE META</t>
  </si>
  <si>
    <t>% DE EJECUCIÓN TOTAL</t>
  </si>
  <si>
    <t>NOMBRE DE PROYECTO</t>
  </si>
  <si>
    <t>CODIGO CUENTA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</si>
  <si>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</si>
  <si>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</si>
  <si>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</si>
  <si>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</si>
  <si>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</si>
  <si>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</si>
  <si>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</si>
  <si>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</si>
  <si>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</si>
  <si>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</si>
  <si>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APROPIACION INICIAL</t>
  </si>
  <si>
    <t>APROPIACION DEFINITIVA</t>
  </si>
  <si>
    <t>REGISTRO</t>
  </si>
  <si>
    <t xml:space="preserve">EJECUCCION </t>
  </si>
  <si>
    <t>PAGO</t>
  </si>
  <si>
    <t>%</t>
  </si>
  <si>
    <t>Trim I</t>
  </si>
  <si>
    <t>Trim II</t>
  </si>
  <si>
    <t>Trim III</t>
  </si>
  <si>
    <t>Trim IV</t>
  </si>
  <si>
    <t>TOTAL</t>
  </si>
  <si>
    <t>Recursos propios 2023</t>
  </si>
  <si>
    <t>SGP Educación 2023 (valores en pesos)</t>
  </si>
  <si>
    <t xml:space="preserve"> SGP Salud 2023  (valores en pesos)</t>
  </si>
  <si>
    <t>SGP APSB 2023</t>
  </si>
  <si>
    <t>SGP Cultura 2023</t>
  </si>
  <si>
    <t>SGP Deporte 2023</t>
  </si>
  <si>
    <t>SGP Libre Inversión 2023</t>
  </si>
  <si>
    <t>SGP Alimentación Escolar 2023</t>
  </si>
  <si>
    <t>SGP Primera Infancia 2023</t>
  </si>
  <si>
    <t xml:space="preserve"> Regalías 2023</t>
  </si>
  <si>
    <t>Crédito 2023</t>
  </si>
  <si>
    <t>Otros 2023</t>
  </si>
  <si>
    <t>TOTALES</t>
  </si>
  <si>
    <t xml:space="preserve">DEBE DAR </t>
  </si>
  <si>
    <t>Total  2023 Apropiación definitiva</t>
  </si>
  <si>
    <t>Código: DPE-PM-FO005</t>
  </si>
  <si>
    <t>TRD: 104-02</t>
  </si>
  <si>
    <t>Versión: 01</t>
  </si>
  <si>
    <t xml:space="preserve">Fecha de Emisión: Julio 30 de 2015 </t>
  </si>
  <si>
    <t>Página 1 de 1</t>
  </si>
  <si>
    <t>VIGENCIA:    AÑO  2023</t>
  </si>
  <si>
    <t>PROGRAMACIÓN/EJECUCIÓN</t>
  </si>
  <si>
    <t>Nombre del Indicador de Bienestar / Meta de Resultado</t>
  </si>
  <si>
    <t xml:space="preserve">Línea Base  indicador de Bienestar/ Resultado </t>
  </si>
  <si>
    <t>Meta resultado programado 2021</t>
  </si>
  <si>
    <t>Meta resultado programado 2022</t>
  </si>
  <si>
    <t>Meta resultado programado 2023</t>
  </si>
  <si>
    <t>Nombre del Programa aprobado en el PDT</t>
  </si>
  <si>
    <t>Nombre del Programa según el Manual de Clasificación Programático del Gasto Público</t>
  </si>
  <si>
    <t>ODS</t>
  </si>
  <si>
    <t>Nombre del Producto aprobado en el PDT</t>
  </si>
  <si>
    <t>Nombre del Producto según el Catálogo de Productos de la MGA</t>
  </si>
  <si>
    <t>Indicador de Producto según Catálogo de Productos de la MGA</t>
  </si>
  <si>
    <t>Línea Base Producto</t>
  </si>
  <si>
    <t>Meta Producto Cuatrienio</t>
  </si>
  <si>
    <t>Meta Física Esperada 2020</t>
  </si>
  <si>
    <t>Meta Física Esperada 2021</t>
  </si>
  <si>
    <t>Meta Física Esperada 2022</t>
  </si>
  <si>
    <t>Meta Física Esperada 2023</t>
  </si>
  <si>
    <t>Línea Estratégica</t>
  </si>
  <si>
    <t>Meta Cuatrienio Meta resultado</t>
  </si>
  <si>
    <t>Código del Programa</t>
  </si>
  <si>
    <t>Total  Ejecución</t>
  </si>
  <si>
    <t>Total  2023 Pagos</t>
  </si>
  <si>
    <t>Sector</t>
  </si>
  <si>
    <t>Código del  Sector</t>
  </si>
  <si>
    <t>Código Producto MGA</t>
  </si>
  <si>
    <t>Código del Indicador MGA</t>
  </si>
  <si>
    <t>TIPO DE ACTIVIDAD (Inversión / gestión)</t>
  </si>
  <si>
    <t xml:space="preserve"> Alcaldía Municipal 
de Yumbo</t>
  </si>
  <si>
    <t>MACROPROCESO : DIRECCIONAMIENTO Y PLANEACIÓN ESTRATÉGICA</t>
  </si>
  <si>
    <t>PROCESO: PLANEACIÓN A MEDIANO Y LARGO PLAZO</t>
  </si>
  <si>
    <t>SUBPROCESO: N/A</t>
  </si>
  <si>
    <t xml:space="preserve">PROCEDIMIENTO: </t>
  </si>
  <si>
    <t>CANTIDAD PROGRAMADA 2023</t>
  </si>
  <si>
    <t>AVANCE REAL 2023</t>
  </si>
  <si>
    <t>Nombre Subprograma PDT</t>
  </si>
  <si>
    <t>PLAN DE ACCIÓN DEL SECTOR:  CULTURA</t>
  </si>
  <si>
    <t>YUMBO EDUCADO</t>
  </si>
  <si>
    <t>Cultura</t>
  </si>
  <si>
    <t>Creemos en la infraestructura artística y cultural de Yumbo</t>
  </si>
  <si>
    <t>Creemos en un territorio de conservación y salvaguardia del patrimonio cultural de Yumbo</t>
  </si>
  <si>
    <t>Creemos en la formación y capacitación artística y cultural de los Yumbeños</t>
  </si>
  <si>
    <t>Creemos en el fomento y la difusión artística y cultural para los Yumbeños</t>
  </si>
  <si>
    <t>Creemos en espacios para el desarrollo de la creatividad: Bibliotecas y espacios para el crecimiento de los Yumbeños</t>
  </si>
  <si>
    <t>Acceso sin barreras a la infraestructura artística y cultural</t>
  </si>
  <si>
    <t>Procesos de formación atendidos</t>
  </si>
  <si>
    <t>Estímulos otorgados</t>
  </si>
  <si>
    <t>Número de equipamientos artísticos y culturales, mejorados y dotados.</t>
  </si>
  <si>
    <t>Número de jornadas de promoción del patrimonio material e inmaterial, desarrolladas.</t>
  </si>
  <si>
    <t>Número de instituciones educativas públicas, con socialización de la Ley de gestión, protección y salvaguarda del patrimonio cultural, intervenidas.</t>
  </si>
  <si>
    <t>Número de procesos de formación patrimonial, desarrollados.</t>
  </si>
  <si>
    <t xml:space="preserve">Número de programas de formación técnica laboral de la escuela de artes integradas, creados. </t>
  </si>
  <si>
    <t xml:space="preserve">Número de talleres de formación artística, desarrollados. </t>
  </si>
  <si>
    <t xml:space="preserve">Número de procesos de fortalecimiento y promoción artística y cultural, implementados. </t>
  </si>
  <si>
    <t>Número de servicios en las bibliotecas públicas encaminadas al programa nacional "Leer es mi cuento", mejorados.</t>
  </si>
  <si>
    <t>Número de procesos de descentralización para fortalecer hábitos de lectura y escritura, desarrollados.</t>
  </si>
  <si>
    <t>Servicio de apoyo al proceso de formación artística y cultural</t>
  </si>
  <si>
    <t>Servicio de apoyo financiero al sector artístico y cultural</t>
  </si>
  <si>
    <t>Numero</t>
  </si>
  <si>
    <t>MM</t>
  </si>
  <si>
    <t>MI</t>
  </si>
  <si>
    <t xml:space="preserve">1.2 Realizar 13 actividades de "La hora del cuento" </t>
  </si>
  <si>
    <t xml:space="preserve">1.3 Realizar 13 actividades de "Lectura en voz alta" </t>
  </si>
  <si>
    <t xml:space="preserve">1.5 Crea e implementar 1 club de lectura, escritura y oralidad </t>
  </si>
  <si>
    <t>1.7 Realizar 1 actividad de vacaciones creativas fin de año.</t>
  </si>
  <si>
    <t>Adecuación, Dotación  y  Mantenimiento de la Infraestructura  artística y cultural generando desarrollo y fortalecimiento de todas las actividades culturales del Municipio de Yumbo.</t>
  </si>
  <si>
    <t>Registrado y actualizado</t>
  </si>
  <si>
    <t>Implementar estrategias para la Gestión, protección y salvaguardia del patrimonio cultural  material e inmaterial del Municipio De Yumbo.</t>
  </si>
  <si>
    <t>Implementación  de estrategias  de formación y capacitación artística y cultural para la reconstrucción del tejido social del Municipio de Yumbo</t>
  </si>
  <si>
    <t>Fortalecimiento de la diversidad de expresiones culturales y la economía creativa mediante estrategias de Fomento y Difusión  artística y cultural del Municipio de Yumbo.</t>
  </si>
  <si>
    <t>Fortalecimiento de las estrategias de la Biblioteca Pública Municipal para garantizar el libre acceso a la información y a la lectura en la comunidad del Municipio de Yumbo</t>
  </si>
  <si>
    <t>1.1 Realizar 50 publicaciones en las carteleras físicas informativas institucionales del IMCY.</t>
  </si>
  <si>
    <t>1.2 Promover la gestión institucional a través de 60 publicaciones en la página web www.imcy.gov.co</t>
  </si>
  <si>
    <t>1.3 Emitir 50 boletines de prensa anuales</t>
  </si>
  <si>
    <t>1.4 Desarrollar 1 informe anual de evaluación sobre la gestión del área de comunicaciones de la entidad.</t>
  </si>
  <si>
    <t>1.5 Apoyar 30 programas radiales para la promoción de los eventos y actividades de interés cultural del Municipio de Yumbo.</t>
  </si>
  <si>
    <t xml:space="preserve">1.7 Elaborar 50 videos para la promoción artística y cultural de los procesos, actividades y proyectos liderados por la entidad. </t>
  </si>
  <si>
    <t>Número de encuentros nacionales de danzas, realizados.</t>
  </si>
  <si>
    <t xml:space="preserve">Número de encuentros nacionales de intérpretes de música colombiana, realizados.  </t>
  </si>
  <si>
    <t>Número estímulos para fomentar la economía naranja, otorgados.</t>
  </si>
  <si>
    <t>Número de planes de economía naranja con enfoque territorial y poblacional, formulados e implementados.</t>
  </si>
  <si>
    <t>Número de concursos municipales de cuento literario, desarrollados.</t>
  </si>
  <si>
    <t>1.8 Realizar 4 comerciales para la promoción de eventos de envergadura nacional realizados por la entidad.</t>
  </si>
  <si>
    <t>1.1 Apoyo a la formación de la escuela de artes integradas</t>
  </si>
  <si>
    <t>1.2. Apoyo para la formación y capacitación del taller de danza moderna</t>
  </si>
  <si>
    <t>1.4. Apoyo para la formación y capacitación del taller de Batería</t>
  </si>
  <si>
    <t>1.5. Apoyo para la formación y capacitación del taller de Flauta</t>
  </si>
  <si>
    <t>1.6. Apoyo para la formación y capacitación del taller de Técnica Vocal</t>
  </si>
  <si>
    <t>1.7.Apoyo para la formación y capacitación del taller de Guitarra</t>
  </si>
  <si>
    <t>1.8. Apoyo para la formación y capacitación del taller de Bajo</t>
  </si>
  <si>
    <t>1.9 .Apoyo para la formación y capacitación del taller de Trompeta</t>
  </si>
  <si>
    <t>1.10. Apoyo para la formación y capacitación del taller de Saxofón y clarinete</t>
  </si>
  <si>
    <t>1.11. Apoyo para la formación y capacitación del taller de Teatro</t>
  </si>
  <si>
    <t>1.12. Apoyo para la formación y capacitación del taller de Organeta</t>
  </si>
  <si>
    <t>1.13. Apoyo para la formación y capacitación del taller de Dibujo y Pintura</t>
  </si>
  <si>
    <t>1.14. Apoyo para la formación y capacitación del taller de Violín</t>
  </si>
  <si>
    <t>1.15. Apoyo para la formación y capacitación del taller de Pre ballet</t>
  </si>
  <si>
    <t>1.16. Apoyo para la formación y capacitación del taller de Manualidades</t>
  </si>
  <si>
    <t>1.17. Apoyo para la formación y capacitación del taller de Fotografía</t>
  </si>
  <si>
    <t>1.18. Apoyo para la formación y capacitación del taller de percusión folclórica</t>
  </si>
  <si>
    <t>1.19. Apoyo para la formación y capacitación del proceso de Banda sinfónica</t>
  </si>
  <si>
    <t>1.20. Apoyo para la formación y capacitación del proceso de banda músico marcial</t>
  </si>
  <si>
    <t>1.6 Realizar 80 piezas gráficas para la difusión de actividades y eventos culturales en las redes sociales institucionales.</t>
  </si>
  <si>
    <t>1.1 Fortalecer el servicio de consulta digital mediante la adquisición de bibliotecas virtuales.</t>
  </si>
  <si>
    <t>1.2 Realizar Fortalecimiento al servicio de hemeroteca de la biblioteca Pública Municipal</t>
  </si>
  <si>
    <t xml:space="preserve">1.1 Realizar 13 actividades de "góticas de lectura" </t>
  </si>
  <si>
    <t xml:space="preserve">1.4 Realizar la celebración del día del libro y derechos </t>
  </si>
  <si>
    <t>1.6 Realizar 2 actividades de lectura en conjunto con la biblioteca departamental mediante el bibliobús.</t>
  </si>
  <si>
    <t>1.8 Garantizar y salvaguardar los 5 servicios que presta la red pública de bibliotecas  los cuales permiten el acceso a la información académica y de ocio  mediante recursos  físicos y digitales</t>
  </si>
  <si>
    <t xml:space="preserve">Incrementar al 4% la capacidad de atención promedio semanal, en la infraestructura artística y cultural. </t>
  </si>
  <si>
    <t>ODS 4. Educación de calidad</t>
  </si>
  <si>
    <t>Servicio de mantenimiento de infraestructura cultural (3301068)</t>
  </si>
  <si>
    <t>3301068</t>
  </si>
  <si>
    <t>Infraestructura cultural intervenida (330106800)</t>
  </si>
  <si>
    <t>330106800</t>
  </si>
  <si>
    <t xml:space="preserve">Inversión </t>
  </si>
  <si>
    <t>Se ha beneficiado el 30% de la población de niños, niñas, adolescentes, jóvenes y adulto mayor con acciones de memoria histórica y aumento del acervo cultural del municipio de Yumbo.</t>
  </si>
  <si>
    <t>Gestión, protección y salvaguardia del patrimonio cultural colombiano (3302)</t>
  </si>
  <si>
    <t>ODS 11. Ciudades y comunidades sostenibles</t>
  </si>
  <si>
    <t>Servicio de salvaguardia al patrimonio inmaterial (3302049)</t>
  </si>
  <si>
    <t>3302049</t>
  </si>
  <si>
    <t>Procesos de salvaguardia efectiva del patrimonio inmaterial realizados (330204900)</t>
  </si>
  <si>
    <t>330204900</t>
  </si>
  <si>
    <t>Servicio de asistencia técnica en asuntos patrimoniales nacionales e internacionales</t>
  </si>
  <si>
    <t xml:space="preserve">Asistencias técnicas realizadas </t>
  </si>
  <si>
    <t xml:space="preserve"> ACTIVIDADES
 (ACTIVIDADES RELACIONADAS EN LOS PROYECTOS)</t>
  </si>
  <si>
    <t>Cód.. CPC DANE
Diligenciar de la matriz adjunta</t>
  </si>
  <si>
    <t>Título CPC DANE
Diligenciar de la matriz adjunta</t>
  </si>
  <si>
    <t xml:space="preserve">Se ha ampliado al 12%, la cobertura anual en la formación y de uso adecuado del tiempo libre de los niños, adolescentes, jóvenes en lo artístico y cultural. </t>
  </si>
  <si>
    <t>Promoción y acceso efectivo a procesos culturales y artísticos (3301)</t>
  </si>
  <si>
    <t>Servicio de educación informal en áreas artísticas y culturales (3301087)</t>
  </si>
  <si>
    <t>3301087</t>
  </si>
  <si>
    <t>Cursos realizados (330108700)</t>
  </si>
  <si>
    <t>330108700</t>
  </si>
  <si>
    <t>Servicio de Educación informal al Sector artístico y cultural</t>
  </si>
  <si>
    <t>Personas capacitadas</t>
  </si>
  <si>
    <t>Se ha aumentado al 14% la población asistente anualmente, a los eventos y programas artísticos y culturales.</t>
  </si>
  <si>
    <t>Generando Arte y Cultura, a nivel regional y nacional.</t>
  </si>
  <si>
    <t>Servicio de promoción de actividades culturales (3301053)</t>
  </si>
  <si>
    <t>3301053</t>
  </si>
  <si>
    <t>Eventos de promoción de actividades culturales realizados (330105300)</t>
  </si>
  <si>
    <t>330105300</t>
  </si>
  <si>
    <t>Servicio de apoyo financiero al sector artístico y cultural (3301054)</t>
  </si>
  <si>
    <t>3301054</t>
  </si>
  <si>
    <t>Estímulos otorgados (330105400)</t>
  </si>
  <si>
    <t>330105400</t>
  </si>
  <si>
    <t>Documentos normativos (3301071)</t>
  </si>
  <si>
    <t>3301071</t>
  </si>
  <si>
    <t>Documentos normativos realizados (330107100)</t>
  </si>
  <si>
    <t>330107100</t>
  </si>
  <si>
    <t>'A establecimientos públicos y unidades administrativas especiales</t>
  </si>
  <si>
    <t>2.3.3.05.09.054</t>
  </si>
  <si>
    <t>2. Seguimiento continuo para la calidad del proceso capacitación de programas artísticos y culturales.</t>
  </si>
  <si>
    <t>2. Dotación de instrumentos Musicales</t>
  </si>
  <si>
    <t>3. Mantenimiento de instrumentos musicales</t>
  </si>
  <si>
    <t>5. Realización de acciones y muestras artísticas y culturales</t>
  </si>
  <si>
    <t>5.1 Realizar 2 muestras artísticas y culturales del proceso de talleres.</t>
  </si>
  <si>
    <t>05.05.31.09.00.00.131112.33.3301.1603.2021768920043.3301126.2.3.1.09.09</t>
  </si>
  <si>
    <t>2.3.1.09.09</t>
  </si>
  <si>
    <t>04.05.03.36.00.00.124302.33.3301.1603.2021768920045.3301053.2.3.3.05.09.054.33.02</t>
  </si>
  <si>
    <t>1.  Difundir y promover los eventos y expresiones artísticas y culturales del Municipio</t>
  </si>
  <si>
    <t>2. Fortalecer la representación artística y cultural del Municipio de Yumbo</t>
  </si>
  <si>
    <t>04.05.17.01.00.00.121000.33.3301.1603.2021768920045.3301053.2.3.3.05.09.054.33.01</t>
  </si>
  <si>
    <t>3.2.3.3.05.09.054</t>
  </si>
  <si>
    <t>04.05.31.11.00.00.123119.33.3301.1603.2021768920045.3301053.2.3.3.05.09.054.33.03</t>
  </si>
  <si>
    <t>.2.3.3.05.09.054</t>
  </si>
  <si>
    <t>04.05.17.01.00.00.121000.33.3301.1603.2021768920050.3301085.2.3.3.05.09.054.33.01</t>
  </si>
  <si>
    <t>Se ha incrementado a un 10% la población beneficiada con los servicios de lectura y escritura prestados por la biblioteca pública municipal.</t>
  </si>
  <si>
    <t>Enriquecimiento intelectual de los Ciudadanos.</t>
  </si>
  <si>
    <t>Servicios bibliotecarios (3301085)</t>
  </si>
  <si>
    <t>3301085</t>
  </si>
  <si>
    <t>Usuarios atendidos (330108500)</t>
  </si>
  <si>
    <t>330108500</t>
  </si>
  <si>
    <t>04.05.31.11.00.00.123119.33.3301.1603.2021768920046.3301068.2.3.3.05.09.054.33.03</t>
  </si>
  <si>
    <t>2.1 Apoyo operativo y seguimiento de la formación y capacitación de los talleres artísticos y culturales.</t>
  </si>
  <si>
    <t>2.1 Apoyo operativo y seguimiento de la escuela de artes integradas</t>
  </si>
  <si>
    <t>2.3 Desarrollar 1 Estrategia para el fortalecimiento de la cultura melómana y coleccionista como espacio de encuentro, promoción y formación.</t>
  </si>
  <si>
    <t>2.4 Realizar 8 Actividades de participación Ciudadana.</t>
  </si>
  <si>
    <t xml:space="preserve">2.5 Realizar 1 estrategia generadora de escenarios de paz, enmarcado en la diversidad y diálogos culturales que permitan las prácticas culturales. </t>
  </si>
  <si>
    <t>1. Adquirir el material de uso y consulta necesario y suficiente para la prestación de los servicios ofrecidos por la biblioteca pública Municipal</t>
  </si>
  <si>
    <t>1. Aumentar la cobertura de los programas ofrecidos por la biblioteca pública Municipal</t>
  </si>
  <si>
    <t xml:space="preserve">1. Promover los procesos de investigación patrimonial en el municipio
</t>
  </si>
  <si>
    <t>1.1  Realizar 5 exposiciones con grupos poblacionales del municipio de yumbo</t>
  </si>
  <si>
    <t>1. Socializar la ley de gestión, protección y salvaguardia del patrimonio cultural</t>
  </si>
  <si>
    <t>1. Generar  programas de promoción del patrimonio material e inmaterial del municipio</t>
  </si>
  <si>
    <t>1.5. Realizar 1 actividad de conmemoración al 20 de julio, "grito de independencia"</t>
  </si>
  <si>
    <t>1. Mejorar las condiciones de la infraestructura física para la prestación del servicio artístico y cultural.</t>
  </si>
  <si>
    <r>
      <t xml:space="preserve">Aporte a la seguridad social del gestor y creador cultural.
</t>
    </r>
    <r>
      <rPr>
        <sz val="13"/>
        <color theme="1"/>
        <rFont val="Arial"/>
        <family val="2"/>
      </rPr>
      <t>Realizar 1 proceso de selección de gestores y creadores culturales al aporte BEPS.</t>
    </r>
  </si>
  <si>
    <r>
      <t xml:space="preserve">Capacitar a la comunidad artística y cultural en la conformación de empresas culturales
</t>
    </r>
    <r>
      <rPr>
        <sz val="13"/>
        <rFont val="Arial"/>
        <family val="2"/>
      </rPr>
      <t>Realizar la conformación de 2 empresas culturales</t>
    </r>
  </si>
  <si>
    <t>6. Dotación de material didáctico y equipos para el apoyo a la formación artística y cultural Realizar dotación de insumos para los procesos de formación y capacitación de los procesos y talleres artísticos y culturales.</t>
  </si>
  <si>
    <t>Número de encuentros nacionales de teatro, realizados.</t>
  </si>
  <si>
    <t>Número de programas con enfoque poblacional para la promoción, circulación artística y cultural, implementados.</t>
  </si>
  <si>
    <t xml:space="preserve">1.5. Cubrir el 100% de las necesidades requeridas por el Instituto en su infraestructura cultural y sus bibliotecas para su funcionalidad (daños ocasionales, reparaciones locativas necesarias programadas y no programadas y servicio de aseo ) </t>
  </si>
  <si>
    <t>1.6. Brindar asistencia y soporte técnico a la infraestructura cultural de las tecnologías de la información.</t>
  </si>
  <si>
    <t>1.4. Realizar 1 actividad de circulación museológico dirigido a los niños, niñas y adolescentes de instituciones educativas enmarcadas en la semana de la municipalidad.</t>
  </si>
  <si>
    <t>1.6. Realizar 1 actividad de conmemoración al 7 agosto batalla de Boyacá.</t>
  </si>
  <si>
    <t>1.7. Realizar 1 actividad de conmemoración del día del artista yumbeño.</t>
  </si>
  <si>
    <t>1.1   Realiza 13 actividades para la socialización de la ley de gestión, protección y salvaguardia del patrimonio cultural en los grados 6 de las instituciones educativas del municipio de yumbo.</t>
  </si>
  <si>
    <t>1.2.  Realizar 1 capacitación a los vigías del patrimonio cultural.</t>
  </si>
  <si>
    <t>Formación Técnica laboral  en Artes integradas</t>
  </si>
  <si>
    <t>1. Apoyo Logístico para la formación de la escuela de procesos.</t>
  </si>
  <si>
    <t>2. Seguimiento continuo para la calidad del proceso técnico laboral</t>
  </si>
  <si>
    <t>Educación artística para tiempo de ocio.</t>
  </si>
  <si>
    <t>1, Apoyo logístico para la formación y capacitación de programas artísticos y culturales</t>
  </si>
  <si>
    <t>1.1 Apoyo para la formación y capacitación del taller danza folclórica</t>
  </si>
  <si>
    <t>1.3.  Apoyo para la formación y capacitación del taller de Percusión Antillana</t>
  </si>
  <si>
    <t>Inversión Cultura</t>
  </si>
  <si>
    <t xml:space="preserve">Gestionar la promoción de las empresas artísticas y culturales del Municipio. (Estímulos de circulación)
</t>
  </si>
  <si>
    <t xml:space="preserve">2.1 Generar 30 Espacios  artísticos y culturales que incentiven el uso y apropiación de los espacios como escenarios fundamentales para fortalecer la oferta artística, circuitos, redes e intemperancias locales, </t>
  </si>
  <si>
    <t>Fortalecer la representación artística y cultural del Municipio de Yumbo, mediante 1 encuentro de bandas músico marcial.</t>
  </si>
  <si>
    <t>Número Encuentros de Bandas Músico Marciales, realizados.</t>
  </si>
  <si>
    <t>1. Realización de audición artística y cultural de la escuela de música. 
Realizar 1 audición y grado para la escuela de artes integradas.</t>
  </si>
  <si>
    <t xml:space="preserve">4. Espacios de reencuentro de egresados
Realizar 1 encuentro de egresados </t>
  </si>
  <si>
    <t>Promoción y acceso efectivo a procesos culturales y artísticos</t>
  </si>
  <si>
    <t>Promover la identidad y el sentido de pertenencia de la ciudadanía Yumbeña</t>
  </si>
  <si>
    <t xml:space="preserve">Fortalecer la representación artística y cultural del Municipio de Yumbo,  mediante el  31° Encuentro nacional de intérpretes de música colombiana "Julio Cesar García Ayala" </t>
  </si>
  <si>
    <t>Fortalecer la representación artística y cultural del Municipio de Yumbo, mediante el  XI Encuentro nacional de teatro manos a la obra - IMCY 2023</t>
  </si>
  <si>
    <t xml:space="preserve">2.2 Realizar el 18° Concurso nacional de danzas en pareja "SOY COLOMBIANO" </t>
  </si>
  <si>
    <r>
      <t xml:space="preserve">Aumentar la cobertura de los programas ofrecidos por la biblioteca pública Municipal. 
</t>
    </r>
    <r>
      <rPr>
        <sz val="13"/>
        <color theme="1"/>
        <rFont val="Arial"/>
        <family val="2"/>
      </rPr>
      <t xml:space="preserve">Realizar el 28° Concurso Anual del Cuento Literario.  </t>
    </r>
  </si>
  <si>
    <t>1.4. Realizar 20 acciones de fortalecimiento de los procesos y proyectos de promoción y apropiación del patrimonio cultural a traves de las diferentes expresiones culturales (danza, canto, dibujo, teatro)</t>
  </si>
  <si>
    <t>Meta resultado programado 2024</t>
  </si>
  <si>
    <t>16 al 18 de junio 2024</t>
  </si>
  <si>
    <t>2 al  5 de Noviembre 2024</t>
  </si>
  <si>
    <t>28 al 30 de abril 2024</t>
  </si>
  <si>
    <t>Recursos propios 2024</t>
  </si>
  <si>
    <t>SGP Cultura 2024</t>
  </si>
  <si>
    <t>Otros 2024</t>
  </si>
  <si>
    <t>Total  2024 Apropiación Inicial</t>
  </si>
  <si>
    <t>Fortalecer la representación artística y cultural del Municipio de Yumbo mediante el 26°  Encuentro nacional de danzas " Nuestra Tierra".</t>
  </si>
  <si>
    <t>04.05.17.01.00.00.121000.33.3301.1603.2021768920046.3301068.2.3.3.05.09.054.33</t>
  </si>
  <si>
    <t xml:space="preserve"> IMCY / JOHN SEBASTIAN ECHEVERRI COLLAZOS</t>
  </si>
  <si>
    <t>'04.05.31.11.00.00.123119.33.3302.1603.2021768920051.3302049.2.3.3.05.09.054.33.03</t>
  </si>
  <si>
    <t>Total  2024 Registro</t>
  </si>
  <si>
    <t>04.05.17.01.00.00.121000.33.3302.1603.2021768920051.3302049.2.3.3.05.09.054.33</t>
  </si>
  <si>
    <t>04.05.17.01.00.00.121000.33.3301.1603.2021768920043.3301126.2.3.3.05.09.054.33.01</t>
  </si>
  <si>
    <t>'04.05.17.01.00.00.121000.33.3301.1603.2021768920043.3301126.2.3.3.05.09.054.33.01</t>
  </si>
  <si>
    <t>'04.05.17.01.00.00.121000.33.3301.1603.2021768920043.3301087.2.3.3.05.09.054.33.01</t>
  </si>
  <si>
    <t>Generar espacios adecuados para la prestación de los servicios de la biblioteca publica municipal</t>
  </si>
  <si>
    <t>inversion</t>
  </si>
  <si>
    <t>04.05.31.11.00.00.123119.33.3301.1603.2021768920050.3301085.2.3.3.05.09.054</t>
  </si>
  <si>
    <t>'04.05.31.11.00.00.123119.33.3301.1603.2021768920045.3301053.2.3.3.05.09.054.33.03</t>
  </si>
  <si>
    <t>IMCY / JOHN SEBASTIAN ECHEVERRI COLLAZOS</t>
  </si>
  <si>
    <t>1.3. Realizar 1 actividad de conmemoración a los 161 años del municipio de yumbo.</t>
  </si>
  <si>
    <t>1.2. Realizar 1 encuentro musical interreligioso en el marco de la Semana Santa IMCY-2024</t>
  </si>
  <si>
    <t>1.5. Realizar 100 acciones de salvaguardia del patrimonio material e inmaterial arqueológico y natural del municipio de yumbo a través de estrategias de narración oral.</t>
  </si>
  <si>
    <t>1.3 Realizar 20 actividades sobre el taller del ahorro.</t>
  </si>
  <si>
    <t>1.2 Realizar 35 programas de jueves de patrimonio.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</si>
</sst>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_-* #,##0.00_-;\-* #,##0.00_-;_-* &quot;-&quot;??_-;_-@_-"/>
    <numFmt numFmtId="165" formatCode="_(&quot;$&quot;\ * #,##0_);_(&quot;$&quot;\ * \(#,##0\);_(&quot;$&quot;\ * &quot;-&quot;_);_(@_)"/>
    <numFmt numFmtId="166" formatCode="_(&quot;$&quot;\ * #,##0.00_);_(&quot;$&quot;\ * \(#,##0.00\);_(&quot;$&quot;\ * &quot;-&quot;??_);_(@_)"/>
    <numFmt numFmtId="167" formatCode="00"/>
    <numFmt numFmtId="168" formatCode="0.0"/>
    <numFmt numFmtId="169" formatCode="0.0%"/>
    <numFmt numFmtId="170" formatCode="&quot;$&quot;\ #,##0"/>
    <numFmt numFmtId="171" formatCode="#,##0.00\ &quot;€&quot;"/>
    <numFmt numFmtId="172" formatCode="&quot;$&quot;\ #,##0.00"/>
    <numFmt numFmtId="173" formatCode="_(&quot;$&quot;\ * #,##0_);_(&quot;$&quot;\ * \(#,##0\);_(&quot;$&quot;\ * &quot;-&quot;??_);_(@_)"/>
    <numFmt numFmtId="174" formatCode="&quot;$&quot;#,##0"/>
    <numFmt numFmtId="175" formatCode="dd/mm/yyyy;@"/>
  </numFmts>
  <fonts count="3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6F6F6E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indexed="8"/>
      <name val="MS Sans Serif"/>
      <family val="2"/>
    </font>
    <font>
      <sz val="12"/>
      <color theme="1"/>
      <name val="Calibri"/>
      <family val="2"/>
      <scheme val="minor"/>
    </font>
    <font>
      <sz val="10"/>
      <name val="Arial Narrow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b/>
      <sz val="11"/>
      <color theme="0"/>
      <name val="Arial Nova Cond Light"/>
      <family val="2"/>
    </font>
    <font>
      <b/>
      <sz val="11"/>
      <color theme="1"/>
      <name val="Century Gothic"/>
      <family val="2"/>
    </font>
    <font>
      <sz val="13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color rgb="FF000000"/>
      <name val="Arial"/>
      <family val="2"/>
    </font>
    <font>
      <b/>
      <sz val="13"/>
      <color theme="1"/>
      <name val="Arial"/>
      <family val="2"/>
    </font>
    <font>
      <b/>
      <sz val="11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EAADB"/>
        <bgColor rgb="FF8EAAD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1">
    <xf numFmtId="0" fontId="0" fillId="0" borderId="0"/>
    <xf numFmtId="0" fontId="2" fillId="2" borderId="2">
      <alignment horizontal="center" vertical="center" wrapText="1"/>
    </xf>
    <xf numFmtId="0" fontId="7" fillId="0" borderId="0"/>
    <xf numFmtId="0" fontId="8" fillId="0" borderId="0"/>
    <xf numFmtId="0" fontId="3" fillId="0" borderId="0"/>
    <xf numFmtId="167" fontId="9" fillId="0" borderId="0" applyFill="0">
      <alignment horizontal="center" vertical="center" wrapText="1"/>
    </xf>
    <xf numFmtId="1" fontId="9" fillId="3" borderId="0" applyFill="0">
      <alignment horizontal="center"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164" fontId="3" fillId="0" borderId="0" applyFont="0" applyFill="0" applyBorder="0" applyAlignment="0" applyProtection="0"/>
  </cellStyleXfs>
  <cellXfs count="802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3" borderId="0" xfId="0" applyFont="1" applyFill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15" borderId="12" xfId="0" applyFont="1" applyFill="1" applyBorder="1" applyAlignment="1" applyProtection="1">
      <alignment horizontal="center" vertical="center" wrapText="1"/>
      <protection locked="0"/>
    </xf>
    <xf numFmtId="0" fontId="11" fillId="8" borderId="12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8" fontId="14" fillId="0" borderId="0" xfId="0" applyNumberFormat="1" applyFont="1" applyAlignment="1" applyProtection="1">
      <alignment horizontal="center" vertical="center"/>
      <protection locked="0"/>
    </xf>
    <xf numFmtId="9" fontId="14" fillId="0" borderId="0" xfId="13" applyFont="1" applyAlignment="1" applyProtection="1">
      <alignment horizontal="center" vertical="center"/>
      <protection locked="0"/>
    </xf>
    <xf numFmtId="9" fontId="14" fillId="0" borderId="0" xfId="13" applyFont="1" applyFill="1" applyAlignment="1" applyProtection="1">
      <alignment horizontal="center" vertical="center"/>
      <protection locked="0"/>
    </xf>
    <xf numFmtId="9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justify" vertical="center"/>
      <protection locked="0"/>
    </xf>
    <xf numFmtId="10" fontId="14" fillId="0" borderId="0" xfId="13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70" fontId="14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8" fontId="5" fillId="0" borderId="0" xfId="0" applyNumberFormat="1" applyFont="1" applyAlignment="1" applyProtection="1">
      <alignment horizontal="center" vertical="center"/>
      <protection locked="0"/>
    </xf>
    <xf numFmtId="9" fontId="5" fillId="0" borderId="0" xfId="13" applyFont="1" applyAlignment="1" applyProtection="1">
      <alignment horizontal="center" vertical="center"/>
      <protection locked="0"/>
    </xf>
    <xf numFmtId="9" fontId="5" fillId="0" borderId="0" xfId="13" applyFont="1" applyFill="1" applyAlignment="1" applyProtection="1">
      <alignment horizontal="center" vertical="center"/>
      <protection locked="0"/>
    </xf>
    <xf numFmtId="9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10" fontId="5" fillId="0" borderId="0" xfId="13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170" fontId="5" fillId="0" borderId="0" xfId="0" applyNumberFormat="1" applyFont="1" applyAlignment="1" applyProtection="1">
      <alignment horizontal="center" vertical="center"/>
      <protection locked="0"/>
    </xf>
    <xf numFmtId="170" fontId="5" fillId="0" borderId="0" xfId="0" applyNumberFormat="1" applyFont="1" applyAlignment="1" applyProtection="1">
      <alignment horizontal="center" vertical="center" wrapText="1"/>
      <protection locked="0"/>
    </xf>
    <xf numFmtId="9" fontId="5" fillId="0" borderId="0" xfId="13" applyFont="1" applyBorder="1" applyAlignment="1" applyProtection="1">
      <alignment horizontal="center" vertical="center"/>
      <protection locked="0"/>
    </xf>
    <xf numFmtId="9" fontId="5" fillId="0" borderId="0" xfId="13" applyFont="1" applyFill="1" applyBorder="1" applyAlignment="1" applyProtection="1">
      <alignment horizontal="center" vertical="center"/>
      <protection locked="0"/>
    </xf>
    <xf numFmtId="10" fontId="5" fillId="0" borderId="0" xfId="13" applyNumberFormat="1" applyFont="1" applyFill="1" applyBorder="1" applyAlignment="1" applyProtection="1">
      <alignment horizontal="center" vertical="center"/>
      <protection locked="0"/>
    </xf>
    <xf numFmtId="10" fontId="14" fillId="0" borderId="3" xfId="13" applyNumberFormat="1" applyFont="1" applyFill="1" applyBorder="1" applyAlignment="1" applyProtection="1">
      <alignment horizontal="center" vertical="center" wrapText="1"/>
      <protection locked="0"/>
    </xf>
    <xf numFmtId="0" fontId="14" fillId="16" borderId="11" xfId="0" applyFont="1" applyFill="1" applyBorder="1" applyAlignment="1" applyProtection="1">
      <alignment horizontal="center" vertical="center" wrapText="1"/>
      <protection locked="0"/>
    </xf>
    <xf numFmtId="0" fontId="14" fillId="16" borderId="11" xfId="0" applyFont="1" applyFill="1" applyBorder="1" applyAlignment="1" applyProtection="1">
      <alignment horizontal="center" vertical="center"/>
      <protection locked="0"/>
    </xf>
    <xf numFmtId="0" fontId="12" fillId="16" borderId="11" xfId="0" applyFont="1" applyFill="1" applyBorder="1" applyAlignment="1" applyProtection="1">
      <alignment horizontal="center" vertical="center" wrapText="1"/>
      <protection locked="0"/>
    </xf>
    <xf numFmtId="0" fontId="12" fillId="16" borderId="11" xfId="0" applyFont="1" applyFill="1" applyBorder="1" applyAlignment="1" applyProtection="1">
      <alignment horizontal="justify" vertical="center" wrapText="1"/>
      <protection locked="0"/>
    </xf>
    <xf numFmtId="0" fontId="12" fillId="16" borderId="3" xfId="0" applyFont="1" applyFill="1" applyBorder="1" applyAlignment="1" applyProtection="1">
      <alignment horizontal="center" vertical="center" wrapText="1"/>
      <protection locked="0"/>
    </xf>
    <xf numFmtId="0" fontId="12" fillId="16" borderId="3" xfId="8" applyFont="1" applyFill="1" applyBorder="1" applyAlignment="1" applyProtection="1">
      <alignment horizontal="center" vertical="center" wrapText="1"/>
      <protection locked="0"/>
    </xf>
    <xf numFmtId="168" fontId="12" fillId="16" borderId="3" xfId="8" applyNumberFormat="1" applyFont="1" applyFill="1" applyBorder="1" applyAlignment="1" applyProtection="1">
      <alignment horizontal="center" vertical="center" wrapText="1"/>
      <protection locked="0"/>
    </xf>
    <xf numFmtId="9" fontId="12" fillId="16" borderId="3" xfId="13" applyFont="1" applyFill="1" applyBorder="1" applyAlignment="1" applyProtection="1">
      <alignment horizontal="center" vertical="center" wrapText="1"/>
      <protection locked="0"/>
    </xf>
    <xf numFmtId="9" fontId="12" fillId="16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16" borderId="3" xfId="0" applyFont="1" applyFill="1" applyBorder="1" applyAlignment="1" applyProtection="1">
      <alignment horizontal="justify" vertical="center" wrapText="1"/>
      <protection locked="0"/>
    </xf>
    <xf numFmtId="10" fontId="14" fillId="16" borderId="3" xfId="13" applyNumberFormat="1" applyFont="1" applyFill="1" applyBorder="1" applyAlignment="1" applyProtection="1">
      <alignment horizontal="center" vertical="center" wrapText="1"/>
      <protection locked="0"/>
    </xf>
    <xf numFmtId="0" fontId="12" fillId="16" borderId="3" xfId="0" applyFont="1" applyFill="1" applyBorder="1" applyAlignment="1" applyProtection="1">
      <alignment horizontal="justify" vertical="center" wrapText="1"/>
      <protection locked="0"/>
    </xf>
    <xf numFmtId="172" fontId="12" fillId="17" borderId="3" xfId="0" applyNumberFormat="1" applyFont="1" applyFill="1" applyBorder="1" applyAlignment="1" applyProtection="1">
      <alignment horizontal="right" vertical="center" wrapText="1"/>
      <protection locked="0"/>
    </xf>
    <xf numFmtId="9" fontId="12" fillId="18" borderId="1" xfId="13" applyFont="1" applyFill="1" applyBorder="1" applyAlignment="1" applyProtection="1">
      <alignment horizontal="center" vertical="center" wrapText="1"/>
      <protection locked="0"/>
    </xf>
    <xf numFmtId="169" fontId="12" fillId="18" borderId="1" xfId="13" applyNumberFormat="1" applyFont="1" applyFill="1" applyBorder="1" applyAlignment="1" applyProtection="1">
      <alignment horizontal="center" vertical="center" wrapText="1"/>
      <protection locked="0"/>
    </xf>
    <xf numFmtId="0" fontId="12" fillId="18" borderId="1" xfId="0" applyFont="1" applyFill="1" applyBorder="1" applyAlignment="1" applyProtection="1">
      <alignment vertical="center" wrapText="1"/>
      <protection locked="0"/>
    </xf>
    <xf numFmtId="0" fontId="12" fillId="18" borderId="1" xfId="0" applyFont="1" applyFill="1" applyBorder="1" applyAlignment="1" applyProtection="1">
      <alignment horizontal="center" vertical="center" wrapText="1"/>
      <protection locked="0"/>
    </xf>
    <xf numFmtId="9" fontId="12" fillId="1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18" borderId="1" xfId="0" applyFont="1" applyFill="1" applyBorder="1" applyAlignment="1" applyProtection="1">
      <alignment horizontal="left" vertical="center" wrapText="1"/>
      <protection locked="0"/>
    </xf>
    <xf numFmtId="0" fontId="12" fillId="18" borderId="1" xfId="0" applyFont="1" applyFill="1" applyBorder="1" applyAlignment="1" applyProtection="1">
      <alignment horizontal="justify" vertical="center" wrapText="1"/>
      <protection locked="0"/>
    </xf>
    <xf numFmtId="10" fontId="12" fillId="18" borderId="1" xfId="13" applyNumberFormat="1" applyFont="1" applyFill="1" applyBorder="1" applyAlignment="1" applyProtection="1">
      <alignment horizontal="center" vertical="center"/>
      <protection locked="0"/>
    </xf>
    <xf numFmtId="0" fontId="12" fillId="18" borderId="1" xfId="0" applyFont="1" applyFill="1" applyBorder="1" applyAlignment="1" applyProtection="1">
      <alignment vertical="center"/>
      <protection locked="0"/>
    </xf>
    <xf numFmtId="0" fontId="12" fillId="18" borderId="1" xfId="0" applyFont="1" applyFill="1" applyBorder="1" applyAlignment="1" applyProtection="1">
      <alignment horizontal="justify" vertical="center"/>
      <protection locked="0"/>
    </xf>
    <xf numFmtId="0" fontId="14" fillId="18" borderId="1" xfId="0" applyFont="1" applyFill="1" applyBorder="1" applyAlignment="1" applyProtection="1">
      <alignment horizontal="center"/>
      <protection locked="0"/>
    </xf>
    <xf numFmtId="0" fontId="14" fillId="18" borderId="1" xfId="0" applyFont="1" applyFill="1" applyBorder="1" applyAlignment="1" applyProtection="1">
      <alignment horizontal="center" vertical="center" wrapText="1"/>
      <protection locked="0"/>
    </xf>
    <xf numFmtId="0" fontId="14" fillId="18" borderId="1" xfId="0" applyFont="1" applyFill="1" applyBorder="1" applyAlignment="1" applyProtection="1">
      <alignment vertical="center" wrapText="1"/>
      <protection locked="0"/>
    </xf>
    <xf numFmtId="0" fontId="17" fillId="0" borderId="0" xfId="19" applyFont="1" applyAlignment="1">
      <alignment horizontal="center" vertical="center" wrapText="1"/>
    </xf>
    <xf numFmtId="0" fontId="17" fillId="0" borderId="0" xfId="19" applyFont="1" applyAlignment="1">
      <alignment horizontal="center" vertical="center"/>
    </xf>
    <xf numFmtId="0" fontId="11" fillId="11" borderId="12" xfId="0" applyFont="1" applyFill="1" applyBorder="1" applyAlignment="1" applyProtection="1">
      <alignment horizontal="center" vertical="center" wrapText="1"/>
      <protection locked="0"/>
    </xf>
    <xf numFmtId="0" fontId="12" fillId="16" borderId="3" xfId="0" applyFont="1" applyFill="1" applyBorder="1" applyAlignment="1" applyProtection="1">
      <alignment horizontal="left" vertical="center" wrapText="1"/>
      <protection locked="0"/>
    </xf>
    <xf numFmtId="9" fontId="11" fillId="0" borderId="3" xfId="13" applyFont="1" applyFill="1" applyBorder="1" applyAlignment="1" applyProtection="1">
      <alignment horizontal="left" vertical="center" wrapText="1"/>
      <protection locked="0"/>
    </xf>
    <xf numFmtId="9" fontId="11" fillId="0" borderId="1" xfId="13" applyFont="1" applyFill="1" applyBorder="1" applyAlignment="1" applyProtection="1">
      <alignment horizontal="left" vertical="center" wrapText="1"/>
      <protection locked="0"/>
    </xf>
    <xf numFmtId="9" fontId="11" fillId="0" borderId="1" xfId="0" applyNumberFormat="1" applyFont="1" applyBorder="1" applyAlignment="1" applyProtection="1">
      <alignment horizontal="left" vertical="center" wrapText="1"/>
      <protection locked="0"/>
    </xf>
    <xf numFmtId="9" fontId="11" fillId="0" borderId="3" xfId="0" applyNumberFormat="1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4" fillId="16" borderId="11" xfId="0" applyFont="1" applyFill="1" applyBorder="1" applyAlignment="1" applyProtection="1">
      <alignment horizontal="justify" vertical="center" wrapText="1"/>
      <protection locked="0"/>
    </xf>
    <xf numFmtId="0" fontId="14" fillId="18" borderId="1" xfId="0" applyFont="1" applyFill="1" applyBorder="1" applyAlignment="1" applyProtection="1">
      <alignment horizontal="justify"/>
      <protection locked="0"/>
    </xf>
    <xf numFmtId="0" fontId="14" fillId="16" borderId="11" xfId="0" applyFont="1" applyFill="1" applyBorder="1" applyAlignment="1" applyProtection="1">
      <alignment horizontal="justify" vertical="center"/>
      <protection locked="0"/>
    </xf>
    <xf numFmtId="0" fontId="14" fillId="18" borderId="1" xfId="0" applyFont="1" applyFill="1" applyBorder="1" applyAlignment="1" applyProtection="1">
      <alignment horizontal="justify" vertical="center" wrapText="1"/>
      <protection locked="0"/>
    </xf>
    <xf numFmtId="9" fontId="12" fillId="16" borderId="3" xfId="13" applyFont="1" applyFill="1" applyBorder="1" applyAlignment="1" applyProtection="1">
      <alignment horizontal="justify" vertical="center" wrapText="1"/>
      <protection locked="0"/>
    </xf>
    <xf numFmtId="174" fontId="5" fillId="0" borderId="0" xfId="0" applyNumberFormat="1" applyFont="1" applyAlignment="1" applyProtection="1">
      <alignment horizontal="center" vertical="center" wrapText="1"/>
      <protection locked="0"/>
    </xf>
    <xf numFmtId="174" fontId="14" fillId="16" borderId="3" xfId="0" applyNumberFormat="1" applyFont="1" applyFill="1" applyBorder="1" applyAlignment="1" applyProtection="1">
      <alignment horizontal="center" vertical="center" wrapText="1"/>
      <protection locked="0"/>
    </xf>
    <xf numFmtId="174" fontId="12" fillId="18" borderId="1" xfId="0" applyNumberFormat="1" applyFont="1" applyFill="1" applyBorder="1" applyAlignment="1" applyProtection="1">
      <alignment horizontal="center" vertical="center" wrapText="1"/>
      <protection locked="0"/>
    </xf>
    <xf numFmtId="174" fontId="14" fillId="0" borderId="0" xfId="0" applyNumberFormat="1" applyFont="1" applyAlignment="1" applyProtection="1">
      <alignment horizontal="center" vertical="center" wrapText="1"/>
      <protection locked="0"/>
    </xf>
    <xf numFmtId="174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174" fontId="11" fillId="10" borderId="12" xfId="0" applyNumberFormat="1" applyFont="1" applyFill="1" applyBorder="1" applyAlignment="1" applyProtection="1">
      <alignment horizontal="center" vertical="center" wrapText="1"/>
      <protection locked="0"/>
    </xf>
    <xf numFmtId="174" fontId="11" fillId="11" borderId="12" xfId="0" applyNumberFormat="1" applyFont="1" applyFill="1" applyBorder="1" applyAlignment="1" applyProtection="1">
      <alignment horizontal="center" vertical="center" wrapText="1"/>
      <protection locked="0"/>
    </xf>
    <xf numFmtId="174" fontId="12" fillId="16" borderId="3" xfId="0" applyNumberFormat="1" applyFont="1" applyFill="1" applyBorder="1" applyAlignment="1" applyProtection="1">
      <alignment horizontal="center" vertical="center" wrapText="1"/>
      <protection locked="0"/>
    </xf>
    <xf numFmtId="174" fontId="5" fillId="0" borderId="0" xfId="0" applyNumberFormat="1" applyFont="1" applyAlignment="1" applyProtection="1">
      <alignment horizontal="center" vertical="center"/>
      <protection locked="0"/>
    </xf>
    <xf numFmtId="0" fontId="14" fillId="16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justify" vertical="center" wrapText="1"/>
      <protection locked="0"/>
    </xf>
    <xf numFmtId="3" fontId="14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17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4" fillId="3" borderId="12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0" fontId="22" fillId="3" borderId="12" xfId="13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9" fontId="11" fillId="11" borderId="1" xfId="0" applyNumberFormat="1" applyFont="1" applyFill="1" applyBorder="1" applyAlignment="1" applyProtection="1">
      <alignment horizontal="center" vertical="center" wrapText="1"/>
      <protection locked="0"/>
    </xf>
    <xf numFmtId="174" fontId="6" fillId="8" borderId="1" xfId="14" applyNumberFormat="1" applyFont="1" applyFill="1" applyBorder="1" applyAlignment="1" applyProtection="1">
      <alignment horizontal="center" vertical="center" wrapText="1"/>
      <protection locked="0"/>
    </xf>
    <xf numFmtId="165" fontId="11" fillId="8" borderId="1" xfId="15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>
      <alignment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0" fontId="22" fillId="3" borderId="12" xfId="13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9" fontId="14" fillId="0" borderId="1" xfId="13" applyFont="1" applyFill="1" applyBorder="1" applyAlignment="1" applyProtection="1">
      <alignment horizontal="center" vertical="center" wrapText="1"/>
      <protection locked="0"/>
    </xf>
    <xf numFmtId="9" fontId="12" fillId="7" borderId="10" xfId="13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left" vertical="center"/>
    </xf>
    <xf numFmtId="9" fontId="22" fillId="0" borderId="1" xfId="0" applyNumberFormat="1" applyFont="1" applyBorder="1" applyAlignment="1">
      <alignment horizontal="center" vertical="center" wrapText="1"/>
    </xf>
    <xf numFmtId="9" fontId="22" fillId="0" borderId="14" xfId="0" applyNumberFormat="1" applyFont="1" applyBorder="1" applyAlignment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  <protection locked="0"/>
    </xf>
    <xf numFmtId="9" fontId="12" fillId="0" borderId="3" xfId="0" applyNumberFormat="1" applyFont="1" applyBorder="1" applyAlignment="1" applyProtection="1">
      <alignment horizontal="left" vertical="center" wrapText="1"/>
      <protection locked="0"/>
    </xf>
    <xf numFmtId="9" fontId="12" fillId="0" borderId="3" xfId="13" applyFont="1" applyFill="1" applyBorder="1" applyAlignment="1" applyProtection="1">
      <alignment horizontal="left" vertical="center" wrapText="1"/>
      <protection locked="0"/>
    </xf>
    <xf numFmtId="174" fontId="14" fillId="0" borderId="3" xfId="12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left" vertical="center"/>
    </xf>
    <xf numFmtId="3" fontId="14" fillId="0" borderId="3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169" fontId="14" fillId="0" borderId="3" xfId="13" applyNumberFormat="1" applyFont="1" applyFill="1" applyBorder="1" applyAlignment="1">
      <alignment horizontal="center" vertical="center" wrapText="1"/>
    </xf>
    <xf numFmtId="0" fontId="14" fillId="0" borderId="3" xfId="13" applyNumberFormat="1" applyFont="1" applyFill="1" applyBorder="1" applyAlignment="1">
      <alignment horizontal="center" vertical="center" wrapText="1"/>
    </xf>
    <xf numFmtId="169" fontId="14" fillId="0" borderId="3" xfId="13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9" fontId="14" fillId="0" borderId="3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4" xfId="0" applyNumberFormat="1" applyFont="1" applyBorder="1" applyAlignment="1">
      <alignment horizontal="center" vertical="center" wrapText="1"/>
    </xf>
    <xf numFmtId="169" fontId="22" fillId="0" borderId="12" xfId="13" applyNumberFormat="1" applyFont="1" applyFill="1" applyBorder="1" applyAlignment="1">
      <alignment horizontal="center" vertical="center" wrapText="1"/>
    </xf>
    <xf numFmtId="0" fontId="22" fillId="0" borderId="12" xfId="13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174" fontId="14" fillId="0" borderId="3" xfId="0" applyNumberFormat="1" applyFont="1" applyBorder="1" applyAlignment="1" applyProtection="1">
      <alignment horizontal="center" vertical="center" wrapText="1"/>
      <protection locked="0"/>
    </xf>
    <xf numFmtId="9" fontId="14" fillId="0" borderId="10" xfId="13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left" vertical="center" wrapText="1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left" vertical="center" wrapText="1"/>
      <protection locked="0"/>
    </xf>
    <xf numFmtId="9" fontId="12" fillId="7" borderId="1" xfId="13" applyFont="1" applyFill="1" applyBorder="1" applyAlignment="1" applyProtection="1">
      <alignment horizontal="center" vertical="center" wrapText="1"/>
      <protection locked="0"/>
    </xf>
    <xf numFmtId="10" fontId="12" fillId="7" borderId="1" xfId="13" applyNumberFormat="1" applyFont="1" applyFill="1" applyBorder="1" applyAlignment="1" applyProtection="1">
      <alignment horizontal="right" vertical="center" wrapText="1"/>
      <protection locked="0"/>
    </xf>
    <xf numFmtId="0" fontId="12" fillId="7" borderId="1" xfId="0" applyFont="1" applyFill="1" applyBorder="1" applyAlignment="1" applyProtection="1">
      <alignment horizontal="left" vertical="center" wrapText="1"/>
      <protection locked="0"/>
    </xf>
    <xf numFmtId="10" fontId="12" fillId="7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12" applyFont="1" applyFill="1" applyBorder="1" applyAlignment="1" applyProtection="1">
      <alignment horizontal="right" vertical="center" wrapText="1"/>
      <protection locked="0"/>
    </xf>
    <xf numFmtId="3" fontId="14" fillId="0" borderId="12" xfId="0" applyNumberFormat="1" applyFont="1" applyBorder="1" applyAlignment="1">
      <alignment horizontal="left" vertical="center" wrapText="1"/>
    </xf>
    <xf numFmtId="9" fontId="27" fillId="7" borderId="1" xfId="13" applyFont="1" applyFill="1" applyBorder="1" applyAlignment="1" applyProtection="1">
      <alignment horizontal="justify" vertical="center" wrapText="1"/>
      <protection locked="0"/>
    </xf>
    <xf numFmtId="9" fontId="27" fillId="7" borderId="1" xfId="13" applyFont="1" applyFill="1" applyBorder="1" applyAlignment="1" applyProtection="1">
      <alignment horizontal="left" vertical="center" wrapText="1"/>
      <protection locked="0"/>
    </xf>
    <xf numFmtId="0" fontId="29" fillId="7" borderId="1" xfId="0" applyFont="1" applyFill="1" applyBorder="1" applyAlignment="1">
      <alignment horizontal="justify" vertical="center" wrapText="1"/>
    </xf>
    <xf numFmtId="9" fontId="27" fillId="7" borderId="3" xfId="13" applyFont="1" applyFill="1" applyBorder="1" applyAlignment="1" applyProtection="1">
      <alignment horizontal="justify" vertical="center" wrapText="1"/>
      <protection locked="0"/>
    </xf>
    <xf numFmtId="9" fontId="12" fillId="0" borderId="10" xfId="13" applyFont="1" applyFill="1" applyBorder="1" applyAlignment="1" applyProtection="1">
      <alignment horizontal="center" vertical="center" wrapText="1"/>
      <protection locked="0"/>
    </xf>
    <xf numFmtId="9" fontId="14" fillId="0" borderId="0" xfId="13" applyFont="1" applyBorder="1" applyAlignment="1" applyProtection="1">
      <alignment horizontal="center" vertical="center"/>
      <protection locked="0"/>
    </xf>
    <xf numFmtId="9" fontId="12" fillId="0" borderId="1" xfId="13" applyFont="1" applyFill="1" applyBorder="1" applyAlignment="1" applyProtection="1">
      <alignment horizontal="center" vertical="center" wrapText="1"/>
      <protection locked="0"/>
    </xf>
    <xf numFmtId="175" fontId="25" fillId="0" borderId="1" xfId="0" applyNumberFormat="1" applyFont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left" vertical="center" wrapText="1"/>
      <protection locked="0"/>
    </xf>
    <xf numFmtId="0" fontId="27" fillId="7" borderId="3" xfId="0" applyFont="1" applyFill="1" applyBorder="1" applyAlignment="1" applyProtection="1">
      <alignment horizontal="left" vertical="center" wrapText="1"/>
      <protection locked="0"/>
    </xf>
    <xf numFmtId="14" fontId="25" fillId="7" borderId="1" xfId="0" applyNumberFormat="1" applyFont="1" applyFill="1" applyBorder="1" applyAlignment="1" applyProtection="1">
      <alignment horizontal="center" vertical="center" wrapText="1"/>
      <protection locked="0"/>
    </xf>
    <xf numFmtId="14" fontId="25" fillId="0" borderId="1" xfId="0" applyNumberFormat="1" applyFont="1" applyBorder="1" applyAlignment="1" applyProtection="1">
      <alignment horizontal="center" vertical="center" wrapText="1"/>
      <protection locked="0"/>
    </xf>
    <xf numFmtId="14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5" fillId="7" borderId="1" xfId="0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 applyProtection="1">
      <alignment horizontal="left" vertical="center" wrapText="1"/>
      <protection locked="0"/>
    </xf>
    <xf numFmtId="1" fontId="14" fillId="0" borderId="3" xfId="0" applyNumberFormat="1" applyFont="1" applyBorder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vertical="center" wrapText="1"/>
      <protection locked="0"/>
    </xf>
    <xf numFmtId="1" fontId="14" fillId="0" borderId="11" xfId="0" applyNumberFormat="1" applyFont="1" applyBorder="1" applyAlignment="1" applyProtection="1">
      <alignment vertical="center" wrapText="1"/>
      <protection locked="0"/>
    </xf>
    <xf numFmtId="169" fontId="14" fillId="0" borderId="1" xfId="13" applyNumberFormat="1" applyFont="1" applyFill="1" applyBorder="1" applyAlignment="1">
      <alignment horizontal="left" vertical="center" wrapText="1"/>
    </xf>
    <xf numFmtId="169" fontId="14" fillId="0" borderId="1" xfId="13" applyNumberFormat="1" applyFont="1" applyFill="1" applyBorder="1" applyAlignment="1">
      <alignment horizontal="center" vertical="center" wrapText="1"/>
    </xf>
    <xf numFmtId="0" fontId="14" fillId="0" borderId="1" xfId="13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2" fillId="0" borderId="3" xfId="0" applyNumberFormat="1" applyFont="1" applyBorder="1" applyAlignment="1" applyProtection="1">
      <alignment horizontal="center" vertical="center" wrapText="1"/>
      <protection locked="0"/>
    </xf>
    <xf numFmtId="9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4" fillId="0" borderId="3" xfId="0" applyNumberFormat="1" applyFont="1" applyBorder="1" applyAlignment="1">
      <alignment horizontal="center" vertical="center"/>
    </xf>
    <xf numFmtId="9" fontId="14" fillId="0" borderId="3" xfId="0" applyNumberFormat="1" applyFont="1" applyBorder="1" applyAlignment="1" applyProtection="1">
      <alignment horizontal="center" vertical="center" wrapText="1"/>
      <protection locked="0"/>
    </xf>
    <xf numFmtId="9" fontId="20" fillId="0" borderId="1" xfId="0" applyNumberFormat="1" applyFont="1" applyBorder="1" applyAlignment="1">
      <alignment horizontal="center" vertical="center"/>
    </xf>
    <xf numFmtId="169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169" fontId="11" fillId="0" borderId="1" xfId="0" applyNumberFormat="1" applyFont="1" applyBorder="1" applyAlignment="1" applyProtection="1">
      <alignment horizontal="center" vertical="center" wrapText="1"/>
      <protection locked="0"/>
    </xf>
    <xf numFmtId="168" fontId="13" fillId="0" borderId="1" xfId="8" applyNumberFormat="1" applyFont="1" applyBorder="1" applyAlignment="1" applyProtection="1">
      <alignment horizontal="center" vertical="center" wrapText="1"/>
      <protection locked="0"/>
    </xf>
    <xf numFmtId="9" fontId="13" fillId="0" borderId="1" xfId="13" applyFont="1" applyFill="1" applyBorder="1" applyAlignment="1" applyProtection="1">
      <alignment horizontal="center" vertical="center" wrapText="1"/>
      <protection locked="0"/>
    </xf>
    <xf numFmtId="10" fontId="11" fillId="0" borderId="1" xfId="0" applyNumberFormat="1" applyFont="1" applyBorder="1" applyAlignment="1" applyProtection="1">
      <alignment horizontal="center" vertical="center" wrapText="1"/>
      <protection locked="0"/>
    </xf>
    <xf numFmtId="10" fontId="12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12" applyFont="1" applyFill="1" applyBorder="1" applyAlignment="1" applyProtection="1">
      <alignment horizontal="center" vertical="center" wrapText="1"/>
      <protection locked="0"/>
    </xf>
    <xf numFmtId="166" fontId="14" fillId="0" borderId="3" xfId="12" applyFont="1" applyFill="1" applyBorder="1" applyAlignment="1" applyProtection="1">
      <alignment horizontal="right" vertical="center" wrapText="1"/>
      <protection locked="0"/>
    </xf>
    <xf numFmtId="173" fontId="14" fillId="0" borderId="3" xfId="12" applyNumberFormat="1" applyFont="1" applyFill="1" applyBorder="1" applyAlignment="1" applyProtection="1">
      <alignment horizontal="center" vertical="center" wrapText="1"/>
      <protection locked="0"/>
    </xf>
    <xf numFmtId="170" fontId="12" fillId="7" borderId="3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13" applyNumberFormat="1" applyFont="1" applyFill="1" applyBorder="1" applyAlignment="1" applyProtection="1">
      <alignment horizontal="center" vertical="center" wrapText="1"/>
      <protection locked="0"/>
    </xf>
    <xf numFmtId="170" fontId="12" fillId="11" borderId="3" xfId="0" applyNumberFormat="1" applyFont="1" applyFill="1" applyBorder="1" applyAlignment="1" applyProtection="1">
      <alignment horizontal="right" vertical="center" wrapText="1"/>
      <protection locked="0"/>
    </xf>
    <xf numFmtId="174" fontId="21" fillId="19" borderId="18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left" vertical="center" wrapText="1"/>
      <protection locked="0"/>
    </xf>
    <xf numFmtId="0" fontId="14" fillId="7" borderId="3" xfId="0" applyFont="1" applyFill="1" applyBorder="1" applyAlignment="1" applyProtection="1">
      <alignment horizontal="left" vertical="center" wrapText="1"/>
      <protection locked="0"/>
    </xf>
    <xf numFmtId="172" fontId="12" fillId="17" borderId="3" xfId="0" applyNumberFormat="1" applyFont="1" applyFill="1" applyBorder="1" applyAlignment="1" applyProtection="1">
      <alignment horizontal="center" vertical="center" wrapText="1"/>
      <protection locked="0"/>
    </xf>
    <xf numFmtId="166" fontId="14" fillId="0" borderId="1" xfId="12" applyFont="1" applyFill="1" applyBorder="1" applyAlignment="1" applyProtection="1">
      <alignment vertical="center" wrapText="1"/>
      <protection locked="0"/>
    </xf>
    <xf numFmtId="174" fontId="14" fillId="0" borderId="1" xfId="0" applyNumberFormat="1" applyFont="1" applyBorder="1" applyAlignment="1" applyProtection="1">
      <alignment vertical="center" wrapText="1"/>
      <protection locked="0"/>
    </xf>
    <xf numFmtId="173" fontId="14" fillId="0" borderId="1" xfId="12" applyNumberFormat="1" applyFont="1" applyFill="1" applyBorder="1" applyAlignment="1" applyProtection="1">
      <alignment vertical="center" wrapText="1"/>
      <protection locked="0"/>
    </xf>
    <xf numFmtId="174" fontId="12" fillId="0" borderId="3" xfId="0" applyNumberFormat="1" applyFont="1" applyBorder="1" applyAlignment="1" applyProtection="1">
      <alignment horizontal="center" vertical="center" wrapText="1"/>
      <protection locked="0"/>
    </xf>
    <xf numFmtId="170" fontId="14" fillId="0" borderId="3" xfId="2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Protection="1">
      <protection locked="0"/>
    </xf>
    <xf numFmtId="9" fontId="13" fillId="0" borderId="3" xfId="13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9" fontId="11" fillId="0" borderId="1" xfId="0" applyNumberFormat="1" applyFont="1" applyBorder="1" applyAlignment="1" applyProtection="1">
      <alignment horizontal="center" vertical="center" wrapText="1"/>
      <protection locked="0"/>
    </xf>
    <xf numFmtId="9" fontId="11" fillId="0" borderId="1" xfId="13" applyFont="1" applyFill="1" applyBorder="1" applyAlignment="1" applyProtection="1">
      <alignment horizontal="center" vertical="center" wrapText="1"/>
      <protection locked="0"/>
    </xf>
    <xf numFmtId="169" fontId="11" fillId="0" borderId="1" xfId="13" applyNumberFormat="1" applyFont="1" applyFill="1" applyBorder="1" applyAlignment="1" applyProtection="1">
      <alignment horizontal="center" vertical="center" wrapText="1"/>
      <protection locked="0"/>
    </xf>
    <xf numFmtId="9" fontId="12" fillId="0" borderId="1" xfId="0" applyNumberFormat="1" applyFont="1" applyBorder="1" applyAlignment="1" applyProtection="1">
      <alignment horizontal="center" vertical="center" wrapText="1"/>
      <protection locked="0"/>
    </xf>
    <xf numFmtId="10" fontId="12" fillId="0" borderId="1" xfId="0" applyNumberFormat="1" applyFont="1" applyBorder="1" applyAlignment="1" applyProtection="1">
      <alignment horizontal="center" vertical="center" wrapText="1"/>
      <protection locked="0"/>
    </xf>
    <xf numFmtId="10" fontId="12" fillId="7" borderId="1" xfId="13" applyNumberFormat="1" applyFont="1" applyFill="1" applyBorder="1" applyAlignment="1" applyProtection="1">
      <alignment horizontal="center" vertical="center" wrapText="1"/>
      <protection locked="0"/>
    </xf>
    <xf numFmtId="9" fontId="12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169" fontId="1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7" borderId="1" xfId="0" applyFont="1" applyFill="1" applyBorder="1" applyAlignment="1">
      <alignment horizontal="left" vertical="center" wrapText="1"/>
    </xf>
    <xf numFmtId="10" fontId="12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6" xfId="0" applyFont="1" applyFill="1" applyBorder="1" applyAlignment="1" applyProtection="1">
      <alignment horizontal="justify" vertical="center" wrapText="1"/>
      <protection locked="0"/>
    </xf>
    <xf numFmtId="0" fontId="25" fillId="3" borderId="5" xfId="0" applyFont="1" applyFill="1" applyBorder="1" applyAlignment="1" applyProtection="1">
      <alignment horizontal="justify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center" vertical="center" wrapText="1"/>
      <protection locked="0"/>
    </xf>
    <xf numFmtId="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9" fontId="30" fillId="0" borderId="3" xfId="13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166" fontId="14" fillId="0" borderId="3" xfId="12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9" fontId="14" fillId="0" borderId="3" xfId="13" applyFont="1" applyFill="1" applyBorder="1" applyAlignment="1" applyProtection="1">
      <alignment horizontal="center" vertical="center" wrapText="1"/>
      <protection locked="0"/>
    </xf>
    <xf numFmtId="10" fontId="11" fillId="0" borderId="3" xfId="0" applyNumberFormat="1" applyFont="1" applyBorder="1" applyAlignment="1" applyProtection="1">
      <alignment horizontal="center" vertical="center" wrapText="1"/>
      <protection locked="0"/>
    </xf>
    <xf numFmtId="10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3" xfId="13" applyFont="1" applyFill="1" applyBorder="1" applyAlignment="1" applyProtection="1">
      <alignment horizontal="center" vertical="center" wrapText="1"/>
      <protection locked="0"/>
    </xf>
    <xf numFmtId="9" fontId="12" fillId="7" borderId="3" xfId="13" applyFont="1" applyFill="1" applyBorder="1" applyAlignment="1" applyProtection="1">
      <alignment horizontal="center" vertical="center" wrapText="1"/>
      <protection locked="0"/>
    </xf>
    <xf numFmtId="9" fontId="13" fillId="0" borderId="3" xfId="13" applyFont="1" applyFill="1" applyBorder="1" applyAlignment="1" applyProtection="1">
      <alignment horizontal="center" vertical="center" wrapText="1"/>
      <protection locked="0"/>
    </xf>
    <xf numFmtId="9" fontId="11" fillId="0" borderId="3" xfId="13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/>
    </xf>
    <xf numFmtId="10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9" fontId="13" fillId="0" borderId="3" xfId="0" applyNumberFormat="1" applyFont="1" applyBorder="1" applyAlignment="1" applyProtection="1">
      <alignment horizontal="center" vertical="center" wrapText="1"/>
      <protection locked="0"/>
    </xf>
    <xf numFmtId="9" fontId="1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12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166" fontId="12" fillId="7" borderId="3" xfId="12" applyFont="1" applyFill="1" applyBorder="1" applyAlignment="1" applyProtection="1">
      <alignment horizontal="right" vertical="center" wrapText="1"/>
      <protection locked="0"/>
    </xf>
    <xf numFmtId="0" fontId="25" fillId="0" borderId="1" xfId="0" applyFont="1" applyFill="1" applyBorder="1" applyAlignment="1" applyProtection="1">
      <alignment horizontal="justify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169" fontId="13" fillId="0" borderId="3" xfId="13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9" fontId="14" fillId="3" borderId="3" xfId="13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justify" vertical="center" wrapText="1"/>
      <protection locked="0"/>
    </xf>
    <xf numFmtId="169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9" fontId="13" fillId="0" borderId="3" xfId="13" applyFont="1" applyFill="1" applyBorder="1" applyAlignment="1" applyProtection="1">
      <alignment horizontal="left" vertical="center" wrapText="1"/>
      <protection locked="0"/>
    </xf>
    <xf numFmtId="9" fontId="13" fillId="0" borderId="1" xfId="13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14" fillId="3" borderId="3" xfId="0" applyFont="1" applyFill="1" applyBorder="1" applyAlignment="1" applyProtection="1">
      <alignment horizontal="left" vertical="top" wrapText="1"/>
      <protection locked="0"/>
    </xf>
    <xf numFmtId="169" fontId="12" fillId="0" borderId="3" xfId="13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169" fontId="11" fillId="0" borderId="3" xfId="13" applyNumberFormat="1" applyFont="1" applyFill="1" applyBorder="1" applyAlignment="1" applyProtection="1">
      <alignment horizontal="center" vertical="center" wrapText="1"/>
      <protection locked="0"/>
    </xf>
    <xf numFmtId="9" fontId="11" fillId="0" borderId="3" xfId="13" applyFont="1" applyFill="1" applyBorder="1" applyAlignment="1" applyProtection="1">
      <alignment horizontal="center" vertical="center" wrapText="1"/>
      <protection locked="0"/>
    </xf>
    <xf numFmtId="14" fontId="25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12" xfId="13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  <protection locked="0"/>
    </xf>
    <xf numFmtId="166" fontId="14" fillId="0" borderId="3" xfId="12" applyFont="1" applyFill="1" applyBorder="1" applyAlignment="1" applyProtection="1">
      <alignment horizontal="center" vertical="center" wrapText="1"/>
      <protection locked="0"/>
    </xf>
    <xf numFmtId="9" fontId="27" fillId="7" borderId="3" xfId="13" applyFont="1" applyFill="1" applyBorder="1" applyAlignment="1" applyProtection="1">
      <alignment horizontal="left" vertical="center" wrapText="1"/>
      <protection locked="0"/>
    </xf>
    <xf numFmtId="172" fontId="12" fillId="17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10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3" xfId="13" applyFont="1" applyFill="1" applyBorder="1" applyAlignment="1" applyProtection="1">
      <alignment horizontal="center" vertical="center" wrapText="1"/>
      <protection locked="0"/>
    </xf>
    <xf numFmtId="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22" fillId="3" borderId="12" xfId="13" applyNumberFormat="1" applyFont="1" applyFill="1" applyBorder="1" applyAlignment="1">
      <alignment horizontal="center" vertical="center" wrapText="1"/>
    </xf>
    <xf numFmtId="10" fontId="22" fillId="3" borderId="12" xfId="13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173" fontId="12" fillId="0" borderId="1" xfId="12" applyNumberFormat="1" applyFont="1" applyBorder="1" applyAlignment="1" applyProtection="1">
      <alignment horizontal="center" vertical="center" wrapText="1"/>
      <protection locked="0"/>
    </xf>
    <xf numFmtId="164" fontId="0" fillId="0" borderId="1" xfId="20" quotePrefix="1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quotePrefix="1" applyFill="1" applyBorder="1" applyAlignment="1">
      <alignment horizontal="left" vertical="top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quotePrefix="1" applyFill="1" applyAlignment="1">
      <alignment horizontal="left" vertical="top" wrapText="1"/>
    </xf>
    <xf numFmtId="0" fontId="14" fillId="0" borderId="0" xfId="0" applyFont="1" applyFill="1" applyProtection="1"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9" fontId="22" fillId="0" borderId="14" xfId="0" applyNumberFormat="1" applyFont="1" applyFill="1" applyBorder="1" applyAlignment="1">
      <alignment horizontal="center" vertical="center" wrapText="1"/>
    </xf>
    <xf numFmtId="10" fontId="22" fillId="0" borderId="12" xfId="13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8" applyFont="1" applyFill="1" applyBorder="1" applyAlignment="1" applyProtection="1">
      <alignment horizontal="center" vertical="center" wrapText="1"/>
      <protection locked="0"/>
    </xf>
    <xf numFmtId="168" fontId="13" fillId="0" borderId="1" xfId="8" applyNumberFormat="1" applyFont="1" applyFill="1" applyBorder="1" applyAlignment="1" applyProtection="1">
      <alignment horizontal="center" vertical="center" wrapText="1"/>
      <protection locked="0"/>
    </xf>
    <xf numFmtId="9" fontId="27" fillId="0" borderId="3" xfId="13" applyFont="1" applyFill="1" applyBorder="1" applyAlignment="1" applyProtection="1">
      <alignment horizontal="left" vertical="center" wrapText="1"/>
      <protection locked="0"/>
    </xf>
    <xf numFmtId="1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vertical="center" wrapText="1"/>
      <protection locked="0"/>
    </xf>
    <xf numFmtId="1" fontId="14" fillId="0" borderId="11" xfId="0" applyNumberFormat="1" applyFont="1" applyFill="1" applyBorder="1" applyAlignment="1" applyProtection="1">
      <alignment vertical="center" wrapText="1"/>
      <protection locked="0"/>
    </xf>
    <xf numFmtId="0" fontId="14" fillId="0" borderId="3" xfId="0" applyFont="1" applyFill="1" applyBorder="1" applyAlignment="1" applyProtection="1">
      <alignment horizontal="justify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17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7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12" fillId="0" borderId="3" xfId="0" applyNumberFormat="1" applyFont="1" applyFill="1" applyBorder="1" applyAlignment="1" applyProtection="1">
      <alignment horizontal="right" vertical="center" wrapText="1"/>
      <protection locked="0"/>
    </xf>
    <xf numFmtId="166" fontId="12" fillId="0" borderId="3" xfId="12" applyFont="1" applyFill="1" applyBorder="1" applyAlignment="1" applyProtection="1">
      <alignment horizontal="right" vertical="center" wrapText="1"/>
      <protection locked="0"/>
    </xf>
    <xf numFmtId="172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5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justify" vertical="center" wrapText="1"/>
    </xf>
    <xf numFmtId="166" fontId="12" fillId="18" borderId="1" xfId="0" applyNumberFormat="1" applyFont="1" applyFill="1" applyBorder="1" applyAlignment="1" applyProtection="1">
      <alignment horizontal="justify" vertical="center" wrapText="1"/>
      <protection locked="0"/>
    </xf>
    <xf numFmtId="0" fontId="13" fillId="0" borderId="16" xfId="0" applyFont="1" applyFill="1" applyBorder="1" applyAlignment="1" applyProtection="1">
      <alignment vertical="center" wrapText="1"/>
      <protection locked="0"/>
    </xf>
    <xf numFmtId="0" fontId="0" fillId="0" borderId="16" xfId="0" quotePrefix="1" applyFill="1" applyBorder="1" applyAlignment="1">
      <alignment horizontal="left" vertical="top" wrapText="1"/>
    </xf>
    <xf numFmtId="17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4" fontId="12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horizontal="justify" vertical="center" wrapText="1"/>
      <protection locked="0"/>
    </xf>
    <xf numFmtId="174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quotePrefix="1" applyFill="1" applyBorder="1" applyAlignment="1">
      <alignment wrapText="1"/>
    </xf>
    <xf numFmtId="174" fontId="14" fillId="0" borderId="1" xfId="0" applyNumberFormat="1" applyFont="1" applyFill="1" applyBorder="1" applyAlignment="1" applyProtection="1">
      <alignment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3" xfId="0" quotePrefix="1" applyFont="1" applyFill="1" applyBorder="1" applyAlignment="1" applyProtection="1">
      <alignment horizontal="justify" vertical="center" wrapText="1"/>
      <protection locked="0"/>
    </xf>
    <xf numFmtId="174" fontId="12" fillId="0" borderId="3" xfId="0" applyNumberFormat="1" applyFont="1" applyFill="1" applyBorder="1" applyAlignment="1" applyProtection="1">
      <alignment horizontal="right" vertical="center" wrapText="1"/>
      <protection locked="0"/>
    </xf>
    <xf numFmtId="174" fontId="14" fillId="0" borderId="3" xfId="0" applyNumberFormat="1" applyFont="1" applyFill="1" applyBorder="1" applyAlignment="1" applyProtection="1">
      <alignment horizontal="right" vertical="center" wrapText="1"/>
      <protection locked="0"/>
    </xf>
    <xf numFmtId="166" fontId="14" fillId="0" borderId="1" xfId="12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vertical="center" wrapText="1"/>
      <protection locked="0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0" fontId="25" fillId="0" borderId="1" xfId="13" applyNumberFormat="1" applyFont="1" applyFill="1" applyBorder="1" applyAlignment="1" applyProtection="1">
      <alignment horizontal="left" vertical="center" wrapText="1"/>
      <protection locked="0"/>
    </xf>
    <xf numFmtId="9" fontId="25" fillId="0" borderId="1" xfId="13" applyFont="1" applyFill="1" applyBorder="1" applyAlignment="1" applyProtection="1">
      <alignment horizontal="left" vertical="center" wrapText="1"/>
      <protection locked="0"/>
    </xf>
    <xf numFmtId="9" fontId="25" fillId="0" borderId="1" xfId="13" applyFont="1" applyFill="1" applyBorder="1" applyAlignment="1" applyProtection="1">
      <alignment horizontal="justify" vertical="center" wrapText="1"/>
      <protection locked="0"/>
    </xf>
    <xf numFmtId="0" fontId="26" fillId="0" borderId="1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justify" vertical="center" wrapText="1"/>
    </xf>
    <xf numFmtId="10" fontId="14" fillId="0" borderId="3" xfId="0" applyNumberFormat="1" applyFont="1" applyFill="1" applyBorder="1" applyAlignment="1">
      <alignment horizontal="center" vertical="center"/>
    </xf>
    <xf numFmtId="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20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justify" vertical="center" wrapText="1"/>
    </xf>
    <xf numFmtId="9" fontId="27" fillId="0" borderId="12" xfId="13" applyFont="1" applyFill="1" applyBorder="1" applyAlignment="1" applyProtection="1">
      <alignment horizontal="justify" vertical="center" wrapText="1"/>
      <protection locked="0"/>
    </xf>
    <xf numFmtId="0" fontId="26" fillId="0" borderId="1" xfId="0" applyFont="1" applyFill="1" applyBorder="1" applyAlignment="1">
      <alignment horizontal="justify" vertical="top" wrapText="1"/>
    </xf>
    <xf numFmtId="0" fontId="28" fillId="0" borderId="1" xfId="0" applyFont="1" applyFill="1" applyBorder="1" applyAlignment="1">
      <alignment horizontal="justify" vertical="center" wrapText="1"/>
    </xf>
    <xf numFmtId="0" fontId="14" fillId="0" borderId="3" xfId="0" applyFont="1" applyFill="1" applyBorder="1" applyAlignment="1" applyProtection="1">
      <alignment vertical="center" wrapText="1"/>
      <protection locked="0"/>
    </xf>
    <xf numFmtId="17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74" fontId="14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25" fillId="0" borderId="1" xfId="13" applyNumberFormat="1" applyFont="1" applyFill="1" applyBorder="1" applyAlignment="1" applyProtection="1">
      <alignment horizontal="justify" vertical="center" wrapText="1"/>
      <protection locked="0"/>
    </xf>
    <xf numFmtId="0" fontId="14" fillId="0" borderId="3" xfId="0" applyFont="1" applyBorder="1" applyProtection="1">
      <protection locked="0"/>
    </xf>
    <xf numFmtId="0" fontId="22" fillId="0" borderId="3" xfId="13" applyNumberFormat="1" applyFont="1" applyFill="1" applyBorder="1" applyAlignment="1">
      <alignment horizontal="center" vertical="center" wrapText="1"/>
    </xf>
    <xf numFmtId="0" fontId="22" fillId="0" borderId="11" xfId="13" applyNumberFormat="1" applyFont="1" applyFill="1" applyBorder="1" applyAlignment="1">
      <alignment horizontal="center" vertical="center" wrapText="1"/>
    </xf>
    <xf numFmtId="0" fontId="22" fillId="0" borderId="12" xfId="13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1" fontId="14" fillId="0" borderId="3" xfId="0" applyNumberFormat="1" applyFont="1" applyBorder="1" applyAlignment="1" applyProtection="1">
      <alignment horizontal="center" vertical="center" wrapText="1"/>
      <protection locked="0"/>
    </xf>
    <xf numFmtId="1" fontId="14" fillId="0" borderId="11" xfId="0" applyNumberFormat="1" applyFont="1" applyBorder="1" applyAlignment="1" applyProtection="1">
      <alignment horizontal="center" vertical="center" wrapText="1"/>
      <protection locked="0"/>
    </xf>
    <xf numFmtId="1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14" fontId="25" fillId="0" borderId="3" xfId="0" applyNumberFormat="1" applyFont="1" applyBorder="1" applyAlignment="1" applyProtection="1">
      <alignment horizontal="center" vertical="center" wrapText="1"/>
      <protection locked="0"/>
    </xf>
    <xf numFmtId="14" fontId="25" fillId="0" borderId="12" xfId="0" applyNumberFormat="1" applyFont="1" applyBorder="1" applyAlignment="1" applyProtection="1">
      <alignment horizontal="center" vertical="center" wrapText="1"/>
      <protection locked="0"/>
    </xf>
    <xf numFmtId="10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1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3" xfId="13" applyFont="1" applyFill="1" applyBorder="1" applyAlignment="1" applyProtection="1">
      <alignment horizontal="center" vertical="center" wrapText="1"/>
      <protection locked="0"/>
    </xf>
    <xf numFmtId="9" fontId="11" fillId="0" borderId="12" xfId="13" applyFont="1" applyFill="1" applyBorder="1" applyAlignment="1" applyProtection="1">
      <alignment horizontal="center" vertical="center" wrapText="1"/>
      <protection locked="0"/>
    </xf>
    <xf numFmtId="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3" xfId="0" applyNumberFormat="1" applyFont="1" applyBorder="1" applyAlignment="1" applyProtection="1">
      <alignment horizontal="center" vertical="center" wrapText="1"/>
      <protection locked="0"/>
    </xf>
    <xf numFmtId="9" fontId="11" fillId="0" borderId="12" xfId="0" applyNumberFormat="1" applyFont="1" applyBorder="1" applyAlignment="1" applyProtection="1">
      <alignment horizontal="center" vertical="center" wrapText="1"/>
      <protection locked="0"/>
    </xf>
    <xf numFmtId="9" fontId="14" fillId="0" borderId="3" xfId="13" applyFont="1" applyFill="1" applyBorder="1" applyAlignment="1" applyProtection="1">
      <alignment horizontal="center" vertical="center" wrapText="1"/>
      <protection locked="0"/>
    </xf>
    <xf numFmtId="9" fontId="14" fillId="0" borderId="12" xfId="13" applyFont="1" applyFill="1" applyBorder="1" applyAlignment="1" applyProtection="1">
      <alignment horizontal="center" vertical="center" wrapText="1"/>
      <protection locked="0"/>
    </xf>
    <xf numFmtId="9" fontId="14" fillId="0" borderId="11" xfId="13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9" fontId="22" fillId="0" borderId="3" xfId="13" applyNumberFormat="1" applyFont="1" applyFill="1" applyBorder="1" applyAlignment="1">
      <alignment horizontal="center" vertical="center" wrapText="1"/>
    </xf>
    <xf numFmtId="169" fontId="22" fillId="0" borderId="11" xfId="13" applyNumberFormat="1" applyFont="1" applyFill="1" applyBorder="1" applyAlignment="1">
      <alignment horizontal="center" vertical="center" wrapText="1"/>
    </xf>
    <xf numFmtId="169" fontId="22" fillId="0" borderId="12" xfId="13" applyNumberFormat="1" applyFont="1" applyFill="1" applyBorder="1" applyAlignment="1">
      <alignment horizontal="center" vertical="center" wrapText="1"/>
    </xf>
    <xf numFmtId="166" fontId="14" fillId="0" borderId="3" xfId="12" applyFont="1" applyFill="1" applyBorder="1" applyAlignment="1" applyProtection="1">
      <alignment horizontal="center" vertical="center" wrapText="1"/>
      <protection locked="0"/>
    </xf>
    <xf numFmtId="166" fontId="14" fillId="0" borderId="11" xfId="12" applyFont="1" applyFill="1" applyBorder="1" applyAlignment="1" applyProtection="1">
      <alignment horizontal="center" vertical="center" wrapText="1"/>
      <protection locked="0"/>
    </xf>
    <xf numFmtId="166" fontId="14" fillId="0" borderId="12" xfId="12" applyFont="1" applyFill="1" applyBorder="1" applyAlignment="1" applyProtection="1">
      <alignment horizontal="center" vertical="center" wrapText="1"/>
      <protection locked="0"/>
    </xf>
    <xf numFmtId="9" fontId="20" fillId="0" borderId="3" xfId="0" applyNumberFormat="1" applyFont="1" applyFill="1" applyBorder="1" applyAlignment="1">
      <alignment horizontal="center" vertical="center" wrapText="1"/>
    </xf>
    <xf numFmtId="9" fontId="20" fillId="0" borderId="11" xfId="0" applyNumberFormat="1" applyFont="1" applyFill="1" applyBorder="1" applyAlignment="1">
      <alignment horizontal="center" vertical="center" wrapText="1"/>
    </xf>
    <xf numFmtId="9" fontId="20" fillId="0" borderId="12" xfId="0" applyNumberFormat="1" applyFont="1" applyFill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9" fontId="20" fillId="0" borderId="12" xfId="0" applyNumberFormat="1" applyFont="1" applyBorder="1" applyAlignment="1">
      <alignment horizontal="center" vertical="center" wrapText="1"/>
    </xf>
    <xf numFmtId="2" fontId="22" fillId="0" borderId="3" xfId="13" applyNumberFormat="1" applyFont="1" applyFill="1" applyBorder="1" applyAlignment="1">
      <alignment horizontal="center" vertical="center" wrapText="1"/>
    </xf>
    <xf numFmtId="2" fontId="22" fillId="0" borderId="11" xfId="13" applyNumberFormat="1" applyFont="1" applyFill="1" applyBorder="1" applyAlignment="1">
      <alignment horizontal="center" vertical="center" wrapText="1"/>
    </xf>
    <xf numFmtId="2" fontId="22" fillId="0" borderId="12" xfId="13" applyNumberFormat="1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 applyProtection="1">
      <alignment horizontal="center" vertical="center" wrapText="1"/>
      <protection locked="0"/>
    </xf>
    <xf numFmtId="0" fontId="25" fillId="3" borderId="11" xfId="0" applyFont="1" applyFill="1" applyBorder="1" applyAlignment="1" applyProtection="1">
      <alignment horizontal="center" vertical="center" wrapText="1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left" vertical="center" wrapText="1"/>
    </xf>
    <xf numFmtId="3" fontId="14" fillId="0" borderId="11" xfId="0" applyNumberFormat="1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3" fontId="14" fillId="0" borderId="12" xfId="0" applyNumberFormat="1" applyFont="1" applyBorder="1" applyAlignment="1">
      <alignment horizontal="left" vertical="center" wrapText="1"/>
    </xf>
    <xf numFmtId="9" fontId="22" fillId="0" borderId="3" xfId="0" applyNumberFormat="1" applyFont="1" applyBorder="1" applyAlignment="1">
      <alignment horizontal="center" vertical="center" wrapText="1"/>
    </xf>
    <xf numFmtId="9" fontId="22" fillId="0" borderId="11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 applyProtection="1">
      <alignment horizontal="center" vertical="center" wrapText="1"/>
      <protection locked="0"/>
    </xf>
    <xf numFmtId="1" fontId="14" fillId="0" borderId="7" xfId="0" applyNumberFormat="1" applyFont="1" applyBorder="1" applyAlignment="1" applyProtection="1">
      <alignment horizontal="center" vertical="center" wrapText="1"/>
      <protection locked="0"/>
    </xf>
    <xf numFmtId="1" fontId="14" fillId="0" borderId="8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9" fontId="8" fillId="0" borderId="3" xfId="0" applyNumberFormat="1" applyFont="1" applyBorder="1" applyAlignment="1">
      <alignment horizontal="center" vertical="center" wrapText="1"/>
    </xf>
    <xf numFmtId="9" fontId="8" fillId="0" borderId="11" xfId="0" applyNumberFormat="1" applyFont="1" applyBorder="1" applyAlignment="1">
      <alignment horizontal="center" vertical="center" wrapText="1"/>
    </xf>
    <xf numFmtId="169" fontId="14" fillId="0" borderId="3" xfId="0" applyNumberFormat="1" applyFont="1" applyBorder="1" applyAlignment="1">
      <alignment horizontal="center" vertical="center" wrapText="1"/>
    </xf>
    <xf numFmtId="169" fontId="14" fillId="0" borderId="1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Fill="1" applyBorder="1" applyAlignment="1" applyProtection="1">
      <alignment horizontal="center" vertical="center" wrapText="1"/>
      <protection locked="0"/>
    </xf>
    <xf numFmtId="0" fontId="25" fillId="0" borderId="12" xfId="0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169" fontId="14" fillId="0" borderId="3" xfId="0" applyNumberFormat="1" applyFont="1" applyBorder="1" applyAlignment="1">
      <alignment horizontal="center" vertical="center"/>
    </xf>
    <xf numFmtId="169" fontId="14" fillId="0" borderId="11" xfId="0" applyNumberFormat="1" applyFont="1" applyBorder="1" applyAlignment="1">
      <alignment horizontal="center" vertical="center"/>
    </xf>
    <xf numFmtId="169" fontId="14" fillId="0" borderId="12" xfId="0" applyNumberFormat="1" applyFont="1" applyBorder="1" applyAlignment="1">
      <alignment horizontal="center" vertical="center"/>
    </xf>
    <xf numFmtId="169" fontId="14" fillId="0" borderId="3" xfId="0" applyNumberFormat="1" applyFont="1" applyFill="1" applyBorder="1" applyAlignment="1">
      <alignment horizontal="center" vertical="center"/>
    </xf>
    <xf numFmtId="169" fontId="14" fillId="0" borderId="11" xfId="0" applyNumberFormat="1" applyFont="1" applyFill="1" applyBorder="1" applyAlignment="1">
      <alignment horizontal="center" vertical="center"/>
    </xf>
    <xf numFmtId="169" fontId="14" fillId="0" borderId="12" xfId="0" applyNumberFormat="1" applyFont="1" applyFill="1" applyBorder="1" applyAlignment="1">
      <alignment horizontal="center" vertical="center"/>
    </xf>
    <xf numFmtId="1" fontId="20" fillId="0" borderId="3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169" fontId="14" fillId="0" borderId="12" xfId="0" applyNumberFormat="1" applyFont="1" applyBorder="1" applyAlignment="1">
      <alignment horizontal="center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left" vertical="center" wrapText="1"/>
    </xf>
    <xf numFmtId="0" fontId="14" fillId="0" borderId="3" xfId="8" applyFont="1" applyBorder="1" applyAlignment="1" applyProtection="1">
      <alignment horizontal="center" vertical="center" wrapText="1"/>
      <protection locked="0"/>
    </xf>
    <xf numFmtId="0" fontId="14" fillId="0" borderId="11" xfId="8" applyFont="1" applyBorder="1" applyAlignment="1" applyProtection="1">
      <alignment horizontal="center" vertical="center" wrapText="1"/>
      <protection locked="0"/>
    </xf>
    <xf numFmtId="0" fontId="14" fillId="0" borderId="12" xfId="8" applyFon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168" fontId="20" fillId="0" borderId="3" xfId="0" applyNumberFormat="1" applyFont="1" applyBorder="1" applyAlignment="1">
      <alignment horizontal="center" vertical="center"/>
    </xf>
    <xf numFmtId="168" fontId="20" fillId="0" borderId="11" xfId="0" applyNumberFormat="1" applyFont="1" applyBorder="1" applyAlignment="1">
      <alignment horizontal="center" vertical="center"/>
    </xf>
    <xf numFmtId="168" fontId="20" fillId="0" borderId="12" xfId="0" applyNumberFormat="1" applyFont="1" applyBorder="1" applyAlignment="1">
      <alignment horizontal="center" vertical="center"/>
    </xf>
    <xf numFmtId="169" fontId="20" fillId="0" borderId="3" xfId="0" applyNumberFormat="1" applyFont="1" applyBorder="1" applyAlignment="1">
      <alignment horizontal="center" vertical="center"/>
    </xf>
    <xf numFmtId="169" fontId="20" fillId="0" borderId="11" xfId="0" applyNumberFormat="1" applyFont="1" applyBorder="1" applyAlignment="1">
      <alignment horizontal="center" vertical="center"/>
    </xf>
    <xf numFmtId="169" fontId="20" fillId="0" borderId="12" xfId="0" applyNumberFormat="1" applyFont="1" applyBorder="1" applyAlignment="1">
      <alignment horizontal="center" vertical="center"/>
    </xf>
    <xf numFmtId="169" fontId="20" fillId="0" borderId="3" xfId="0" applyNumberFormat="1" applyFont="1" applyFill="1" applyBorder="1" applyAlignment="1">
      <alignment horizontal="center" vertical="center"/>
    </xf>
    <xf numFmtId="169" fontId="20" fillId="0" borderId="11" xfId="0" applyNumberFormat="1" applyFont="1" applyFill="1" applyBorder="1" applyAlignment="1">
      <alignment horizontal="center" vertical="center"/>
    </xf>
    <xf numFmtId="169" fontId="20" fillId="0" borderId="1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9" fontId="8" fillId="3" borderId="3" xfId="0" applyNumberFormat="1" applyFont="1" applyFill="1" applyBorder="1" applyAlignment="1">
      <alignment horizontal="center" vertical="center" wrapText="1"/>
    </xf>
    <xf numFmtId="9" fontId="8" fillId="3" borderId="11" xfId="0" applyNumberFormat="1" applyFont="1" applyFill="1" applyBorder="1" applyAlignment="1">
      <alignment horizontal="center" vertical="center" wrapText="1"/>
    </xf>
    <xf numFmtId="9" fontId="8" fillId="3" borderId="12" xfId="0" applyNumberFormat="1" applyFont="1" applyFill="1" applyBorder="1" applyAlignment="1">
      <alignment horizontal="center" vertical="center" wrapText="1"/>
    </xf>
    <xf numFmtId="10" fontId="22" fillId="3" borderId="3" xfId="13" applyNumberFormat="1" applyFont="1" applyFill="1" applyBorder="1" applyAlignment="1">
      <alignment horizontal="center" vertical="center" wrapText="1"/>
    </xf>
    <xf numFmtId="10" fontId="22" fillId="3" borderId="11" xfId="13" applyNumberFormat="1" applyFont="1" applyFill="1" applyBorder="1" applyAlignment="1">
      <alignment horizontal="center" vertical="center" wrapText="1"/>
    </xf>
    <xf numFmtId="10" fontId="22" fillId="3" borderId="12" xfId="13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25" fillId="3" borderId="11" xfId="0" applyFont="1" applyFill="1" applyBorder="1" applyAlignment="1" applyProtection="1">
      <alignment horizontal="left" vertical="center" wrapText="1"/>
      <protection locked="0"/>
    </xf>
    <xf numFmtId="0" fontId="25" fillId="3" borderId="12" xfId="0" applyFont="1" applyFill="1" applyBorder="1" applyAlignment="1" applyProtection="1">
      <alignment horizontal="left" vertical="center" wrapText="1"/>
      <protection locked="0"/>
    </xf>
    <xf numFmtId="1" fontId="22" fillId="3" borderId="3" xfId="13" applyNumberFormat="1" applyFont="1" applyFill="1" applyBorder="1" applyAlignment="1">
      <alignment horizontal="center" vertical="center" wrapText="1"/>
    </xf>
    <xf numFmtId="1" fontId="22" fillId="3" borderId="11" xfId="13" applyNumberFormat="1" applyFont="1" applyFill="1" applyBorder="1" applyAlignment="1">
      <alignment horizontal="center" vertical="center" wrapText="1"/>
    </xf>
    <xf numFmtId="1" fontId="22" fillId="3" borderId="12" xfId="13" applyNumberFormat="1" applyFont="1" applyFill="1" applyBorder="1" applyAlignment="1">
      <alignment horizontal="center" vertical="center" wrapText="1"/>
    </xf>
    <xf numFmtId="9" fontId="21" fillId="3" borderId="3" xfId="0" applyNumberFormat="1" applyFont="1" applyFill="1" applyBorder="1" applyAlignment="1">
      <alignment horizontal="center" vertical="center" wrapText="1"/>
    </xf>
    <xf numFmtId="9" fontId="21" fillId="3" borderId="11" xfId="0" applyNumberFormat="1" applyFont="1" applyFill="1" applyBorder="1" applyAlignment="1">
      <alignment horizontal="center" vertical="center" wrapText="1"/>
    </xf>
    <xf numFmtId="9" fontId="21" fillId="3" borderId="12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/>
    </xf>
    <xf numFmtId="0" fontId="20" fillId="3" borderId="11" xfId="0" applyFont="1" applyFill="1" applyBorder="1" applyAlignment="1">
      <alignment horizontal="left" vertical="center"/>
    </xf>
    <xf numFmtId="0" fontId="20" fillId="3" borderId="12" xfId="0" applyFont="1" applyFill="1" applyBorder="1" applyAlignment="1">
      <alignment horizontal="left" vertical="center"/>
    </xf>
    <xf numFmtId="0" fontId="11" fillId="11" borderId="3" xfId="0" applyFont="1" applyFill="1" applyBorder="1" applyAlignment="1" applyProtection="1">
      <alignment horizontal="center" vertical="center" wrapText="1"/>
      <protection locked="0"/>
    </xf>
    <xf numFmtId="0" fontId="11" fillId="11" borderId="11" xfId="0" applyFont="1" applyFill="1" applyBorder="1" applyAlignment="1" applyProtection="1">
      <alignment horizontal="center" vertical="center" wrapText="1"/>
      <protection locked="0"/>
    </xf>
    <xf numFmtId="0" fontId="11" fillId="11" borderId="12" xfId="0" applyFont="1" applyFill="1" applyBorder="1" applyAlignment="1" applyProtection="1">
      <alignment horizontal="center" vertical="center" wrapText="1"/>
      <protection locked="0"/>
    </xf>
    <xf numFmtId="174" fontId="6" fillId="5" borderId="3" xfId="0" applyNumberFormat="1" applyFont="1" applyFill="1" applyBorder="1" applyAlignment="1" applyProtection="1">
      <alignment horizontal="center" vertical="center" wrapText="1"/>
      <protection locked="0"/>
    </xf>
    <xf numFmtId="174" fontId="6" fillId="5" borderId="12" xfId="0" applyNumberFormat="1" applyFont="1" applyFill="1" applyBorder="1" applyAlignment="1" applyProtection="1">
      <alignment horizontal="center" vertical="center" wrapText="1"/>
      <protection locked="0"/>
    </xf>
    <xf numFmtId="9" fontId="12" fillId="11" borderId="3" xfId="13" applyFont="1" applyFill="1" applyBorder="1" applyAlignment="1" applyProtection="1">
      <alignment horizontal="center" vertical="center"/>
      <protection locked="0"/>
    </xf>
    <xf numFmtId="9" fontId="12" fillId="11" borderId="11" xfId="13" applyFont="1" applyFill="1" applyBorder="1" applyAlignment="1" applyProtection="1">
      <alignment horizontal="center" vertical="center"/>
      <protection locked="0"/>
    </xf>
    <xf numFmtId="9" fontId="12" fillId="11" borderId="12" xfId="13" applyFont="1" applyFill="1" applyBorder="1" applyAlignment="1" applyProtection="1">
      <alignment horizontal="center" vertical="center"/>
      <protection locked="0"/>
    </xf>
    <xf numFmtId="9" fontId="11" fillId="11" borderId="13" xfId="0" applyNumberFormat="1" applyFont="1" applyFill="1" applyBorder="1" applyAlignment="1" applyProtection="1">
      <alignment horizontal="center" vertical="center" wrapText="1"/>
      <protection locked="0"/>
    </xf>
    <xf numFmtId="9" fontId="11" fillId="11" borderId="6" xfId="0" applyNumberFormat="1" applyFont="1" applyFill="1" applyBorder="1" applyAlignment="1" applyProtection="1">
      <alignment horizontal="center" vertical="center" wrapText="1"/>
      <protection locked="0"/>
    </xf>
    <xf numFmtId="9" fontId="11" fillId="11" borderId="10" xfId="0" applyNumberFormat="1" applyFont="1" applyFill="1" applyBorder="1" applyAlignment="1" applyProtection="1">
      <alignment horizontal="center" vertical="center" wrapText="1"/>
      <protection locked="0"/>
    </xf>
    <xf numFmtId="9" fontId="11" fillId="11" borderId="8" xfId="0" applyNumberFormat="1" applyFont="1" applyFill="1" applyBorder="1" applyAlignment="1" applyProtection="1">
      <alignment horizontal="center" vertical="center" wrapText="1"/>
      <protection locked="0"/>
    </xf>
    <xf numFmtId="9" fontId="11" fillId="11" borderId="4" xfId="0" applyNumberFormat="1" applyFont="1" applyFill="1" applyBorder="1" applyAlignment="1" applyProtection="1">
      <alignment horizontal="center" vertical="center" wrapText="1"/>
      <protection locked="0"/>
    </xf>
    <xf numFmtId="9" fontId="11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12" borderId="14" xfId="0" applyFont="1" applyFill="1" applyBorder="1" applyAlignment="1" applyProtection="1">
      <alignment horizontal="center" vertical="center" wrapText="1"/>
      <protection locked="0"/>
    </xf>
    <xf numFmtId="0" fontId="11" fillId="12" borderId="15" xfId="0" applyFont="1" applyFill="1" applyBorder="1" applyAlignment="1" applyProtection="1">
      <alignment horizontal="center" vertical="center" wrapText="1"/>
      <protection locked="0"/>
    </xf>
    <xf numFmtId="0" fontId="11" fillId="12" borderId="3" xfId="0" applyFont="1" applyFill="1" applyBorder="1" applyAlignment="1" applyProtection="1">
      <alignment horizontal="center" vertical="center" wrapText="1"/>
      <protection locked="0"/>
    </xf>
    <xf numFmtId="0" fontId="11" fillId="12" borderId="12" xfId="0" applyFont="1" applyFill="1" applyBorder="1" applyAlignment="1" applyProtection="1">
      <alignment horizontal="center" vertical="center" wrapText="1"/>
      <protection locked="0"/>
    </xf>
    <xf numFmtId="1" fontId="24" fillId="9" borderId="3" xfId="0" applyNumberFormat="1" applyFont="1" applyFill="1" applyBorder="1" applyAlignment="1">
      <alignment horizontal="center" vertical="center" wrapText="1" readingOrder="1"/>
    </xf>
    <xf numFmtId="1" fontId="24" fillId="9" borderId="12" xfId="0" applyNumberFormat="1" applyFont="1" applyFill="1" applyBorder="1" applyAlignment="1">
      <alignment horizontal="center" vertical="center" wrapText="1" readingOrder="1"/>
    </xf>
    <xf numFmtId="0" fontId="11" fillId="13" borderId="15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 applyProtection="1">
      <alignment horizontal="center" vertical="center" wrapText="1"/>
      <protection locked="0"/>
    </xf>
    <xf numFmtId="0" fontId="11" fillId="8" borderId="15" xfId="0" applyFont="1" applyFill="1" applyBorder="1" applyAlignment="1" applyProtection="1">
      <alignment horizontal="center" vertical="center" wrapText="1"/>
      <protection locked="0"/>
    </xf>
    <xf numFmtId="0" fontId="11" fillId="8" borderId="16" xfId="0" applyFont="1" applyFill="1" applyBorder="1" applyAlignment="1" applyProtection="1">
      <alignment horizontal="center" vertical="center" wrapText="1"/>
      <protection locked="0"/>
    </xf>
    <xf numFmtId="10" fontId="11" fillId="11" borderId="3" xfId="13" applyNumberFormat="1" applyFont="1" applyFill="1" applyBorder="1" applyAlignment="1" applyProtection="1">
      <alignment horizontal="center" vertical="center" wrapText="1"/>
      <protection locked="0"/>
    </xf>
    <xf numFmtId="10" fontId="11" fillId="11" borderId="12" xfId="13" applyNumberFormat="1" applyFont="1" applyFill="1" applyBorder="1" applyAlignment="1" applyProtection="1">
      <alignment horizontal="center" vertical="center" wrapText="1"/>
      <protection locked="0"/>
    </xf>
    <xf numFmtId="0" fontId="11" fillId="11" borderId="13" xfId="0" applyFont="1" applyFill="1" applyBorder="1" applyAlignment="1" applyProtection="1">
      <alignment horizontal="center" vertical="center" wrapText="1"/>
      <protection locked="0"/>
    </xf>
    <xf numFmtId="0" fontId="11" fillId="11" borderId="7" xfId="0" applyFont="1" applyFill="1" applyBorder="1" applyAlignment="1" applyProtection="1">
      <alignment horizontal="center" vertical="center" wrapText="1"/>
      <protection locked="0"/>
    </xf>
    <xf numFmtId="0" fontId="11" fillId="11" borderId="8" xfId="0" applyFont="1" applyFill="1" applyBorder="1" applyAlignment="1" applyProtection="1">
      <alignment horizontal="center" vertical="center" wrapText="1"/>
      <protection locked="0"/>
    </xf>
    <xf numFmtId="0" fontId="12" fillId="11" borderId="3" xfId="0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 applyProtection="1">
      <alignment horizontal="center" vertical="center" wrapText="1"/>
      <protection locked="0"/>
    </xf>
    <xf numFmtId="0" fontId="12" fillId="11" borderId="12" xfId="0" applyFont="1" applyFill="1" applyBorder="1" applyAlignment="1" applyProtection="1">
      <alignment horizontal="center" vertical="center" wrapText="1"/>
      <protection locked="0"/>
    </xf>
    <xf numFmtId="0" fontId="16" fillId="11" borderId="3" xfId="0" applyFont="1" applyFill="1" applyBorder="1" applyAlignment="1" applyProtection="1">
      <alignment horizontal="center" vertical="center" wrapText="1"/>
      <protection locked="0"/>
    </xf>
    <xf numFmtId="0" fontId="16" fillId="11" borderId="11" xfId="0" applyFont="1" applyFill="1" applyBorder="1" applyAlignment="1" applyProtection="1">
      <alignment horizontal="center" vertical="center" wrapText="1"/>
      <protection locked="0"/>
    </xf>
    <xf numFmtId="0" fontId="16" fillId="11" borderId="1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166" fontId="14" fillId="0" borderId="1" xfId="12" applyFont="1" applyFill="1" applyBorder="1" applyAlignment="1" applyProtection="1">
      <alignment horizontal="left" vertical="center" wrapText="1"/>
      <protection locked="0"/>
    </xf>
    <xf numFmtId="166" fontId="14" fillId="0" borderId="1" xfId="12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justify" vertical="center" wrapText="1"/>
      <protection locked="0"/>
    </xf>
    <xf numFmtId="0" fontId="25" fillId="3" borderId="11" xfId="0" applyFont="1" applyFill="1" applyBorder="1" applyAlignment="1" applyProtection="1">
      <alignment horizontal="justify" vertical="center" wrapText="1"/>
      <protection locked="0"/>
    </xf>
    <xf numFmtId="0" fontId="25" fillId="3" borderId="12" xfId="0" applyFont="1" applyFill="1" applyBorder="1" applyAlignment="1" applyProtection="1">
      <alignment horizontal="justify" vertical="center" wrapText="1"/>
      <protection locked="0"/>
    </xf>
    <xf numFmtId="0" fontId="14" fillId="0" borderId="3" xfId="0" applyFont="1" applyBorder="1" applyAlignment="1" applyProtection="1">
      <alignment horizontal="justify" vertical="center" wrapText="1"/>
      <protection locked="0"/>
    </xf>
    <xf numFmtId="0" fontId="14" fillId="0" borderId="11" xfId="0" applyFont="1" applyBorder="1" applyAlignment="1" applyProtection="1">
      <alignment horizontal="justify" vertical="center" wrapText="1"/>
      <protection locked="0"/>
    </xf>
    <xf numFmtId="0" fontId="14" fillId="0" borderId="12" xfId="0" applyFont="1" applyBorder="1" applyAlignment="1" applyProtection="1">
      <alignment horizontal="justify" vertical="center" wrapText="1"/>
      <protection locked="0"/>
    </xf>
    <xf numFmtId="174" fontId="11" fillId="14" borderId="15" xfId="0" applyNumberFormat="1" applyFont="1" applyFill="1" applyBorder="1" applyAlignment="1" applyProtection="1">
      <alignment horizontal="center" vertical="center" wrapText="1"/>
      <protection locked="0"/>
    </xf>
    <xf numFmtId="174" fontId="23" fillId="4" borderId="1" xfId="14" applyNumberFormat="1" applyFont="1" applyFill="1" applyBorder="1" applyAlignment="1">
      <alignment horizontal="center" vertical="center" wrapText="1"/>
    </xf>
    <xf numFmtId="174" fontId="23" fillId="4" borderId="1" xfId="14" applyNumberFormat="1" applyFont="1" applyFill="1" applyBorder="1" applyAlignment="1">
      <alignment horizontal="center" vertical="center"/>
    </xf>
    <xf numFmtId="0" fontId="11" fillId="11" borderId="14" xfId="0" applyFont="1" applyFill="1" applyBorder="1" applyAlignment="1" applyProtection="1">
      <alignment horizontal="center" vertical="center" wrapText="1"/>
      <protection locked="0"/>
    </xf>
    <xf numFmtId="0" fontId="11" fillId="11" borderId="15" xfId="0" applyFont="1" applyFill="1" applyBorder="1" applyAlignment="1" applyProtection="1">
      <alignment horizontal="center" vertical="center" wrapText="1"/>
      <protection locked="0"/>
    </xf>
    <xf numFmtId="174" fontId="6" fillId="5" borderId="13" xfId="0" applyNumberFormat="1" applyFont="1" applyFill="1" applyBorder="1" applyAlignment="1" applyProtection="1">
      <alignment horizontal="center" vertical="center" wrapText="1"/>
      <protection locked="0"/>
    </xf>
    <xf numFmtId="174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174" fontId="11" fillId="6" borderId="14" xfId="0" applyNumberFormat="1" applyFont="1" applyFill="1" applyBorder="1" applyAlignment="1" applyProtection="1">
      <alignment horizontal="center" vertical="center" wrapText="1"/>
      <protection locked="0"/>
    </xf>
    <xf numFmtId="174" fontId="11" fillId="6" borderId="15" xfId="0" applyNumberFormat="1" applyFont="1" applyFill="1" applyBorder="1" applyAlignment="1" applyProtection="1">
      <alignment horizontal="center" vertical="center" wrapText="1"/>
      <protection locked="0"/>
    </xf>
    <xf numFmtId="174" fontId="11" fillId="6" borderId="16" xfId="0" applyNumberFormat="1" applyFont="1" applyFill="1" applyBorder="1" applyAlignment="1" applyProtection="1">
      <alignment horizontal="center" vertical="center" wrapText="1"/>
      <protection locked="0"/>
    </xf>
    <xf numFmtId="174" fontId="11" fillId="10" borderId="14" xfId="0" applyNumberFormat="1" applyFont="1" applyFill="1" applyBorder="1" applyAlignment="1" applyProtection="1">
      <alignment horizontal="center" vertical="center" wrapText="1"/>
      <protection locked="0"/>
    </xf>
    <xf numFmtId="174" fontId="11" fillId="10" borderId="15" xfId="0" applyNumberFormat="1" applyFont="1" applyFill="1" applyBorder="1" applyAlignment="1" applyProtection="1">
      <alignment horizontal="center" vertical="center" wrapText="1"/>
      <protection locked="0"/>
    </xf>
    <xf numFmtId="174" fontId="11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11" borderId="16" xfId="0" applyFont="1" applyFill="1" applyBorder="1" applyAlignment="1" applyProtection="1">
      <alignment horizontal="center" vertical="center" wrapText="1"/>
      <protection locked="0"/>
    </xf>
    <xf numFmtId="0" fontId="11" fillId="15" borderId="14" xfId="0" applyFont="1" applyFill="1" applyBorder="1" applyAlignment="1" applyProtection="1">
      <alignment horizontal="center" vertical="center" wrapText="1"/>
      <protection locked="0"/>
    </xf>
    <xf numFmtId="0" fontId="11" fillId="15" borderId="15" xfId="0" applyFont="1" applyFill="1" applyBorder="1" applyAlignment="1" applyProtection="1">
      <alignment horizontal="center" vertical="center" wrapText="1"/>
      <protection locked="0"/>
    </xf>
    <xf numFmtId="0" fontId="17" fillId="0" borderId="14" xfId="19" applyFont="1" applyBorder="1" applyAlignment="1">
      <alignment horizontal="center" vertical="center" wrapText="1"/>
    </xf>
    <xf numFmtId="0" fontId="17" fillId="0" borderId="15" xfId="19" applyFont="1" applyBorder="1" applyAlignment="1">
      <alignment horizontal="center" vertical="center" wrapText="1"/>
    </xf>
    <xf numFmtId="0" fontId="17" fillId="0" borderId="16" xfId="19" applyFont="1" applyBorder="1" applyAlignment="1">
      <alignment horizontal="center" vertical="center" wrapText="1"/>
    </xf>
    <xf numFmtId="0" fontId="18" fillId="0" borderId="13" xfId="19" applyFont="1" applyBorder="1" applyAlignment="1">
      <alignment horizontal="center" wrapText="1"/>
    </xf>
    <xf numFmtId="0" fontId="18" fillId="0" borderId="10" xfId="19" applyFont="1" applyBorder="1" applyAlignment="1">
      <alignment horizontal="center" wrapText="1"/>
    </xf>
    <xf numFmtId="0" fontId="18" fillId="0" borderId="7" xfId="19" applyFont="1" applyBorder="1" applyAlignment="1">
      <alignment horizontal="center" wrapText="1"/>
    </xf>
    <xf numFmtId="0" fontId="18" fillId="0" borderId="9" xfId="19" applyFont="1" applyBorder="1" applyAlignment="1">
      <alignment horizontal="center" wrapText="1"/>
    </xf>
    <xf numFmtId="0" fontId="18" fillId="0" borderId="8" xfId="19" applyFont="1" applyBorder="1" applyAlignment="1">
      <alignment horizontal="center" wrapText="1"/>
    </xf>
    <xf numFmtId="0" fontId="18" fillId="0" borderId="5" xfId="19" applyFont="1" applyBorder="1" applyAlignment="1">
      <alignment horizontal="center" wrapText="1"/>
    </xf>
    <xf numFmtId="0" fontId="16" fillId="0" borderId="1" xfId="19" applyFont="1" applyBorder="1" applyAlignment="1">
      <alignment horizontal="right" vertical="center" wrapText="1"/>
    </xf>
    <xf numFmtId="0" fontId="16" fillId="0" borderId="0" xfId="19" applyFont="1" applyAlignment="1">
      <alignment horizontal="left" vertical="center" wrapText="1"/>
    </xf>
    <xf numFmtId="0" fontId="17" fillId="0" borderId="9" xfId="19" applyFont="1" applyBorder="1" applyAlignment="1">
      <alignment horizontal="center" vertical="center" wrapText="1"/>
    </xf>
    <xf numFmtId="0" fontId="17" fillId="0" borderId="11" xfId="19" applyFont="1" applyBorder="1" applyAlignment="1">
      <alignment horizontal="center" vertical="center" wrapText="1"/>
    </xf>
    <xf numFmtId="0" fontId="17" fillId="0" borderId="7" xfId="19" applyFont="1" applyBorder="1" applyAlignment="1">
      <alignment horizontal="center" vertical="center" wrapText="1"/>
    </xf>
    <xf numFmtId="0" fontId="17" fillId="0" borderId="9" xfId="19" applyFont="1" applyBorder="1" applyAlignment="1">
      <alignment horizontal="center" vertical="center"/>
    </xf>
    <xf numFmtId="0" fontId="17" fillId="0" borderId="11" xfId="19" applyFont="1" applyBorder="1" applyAlignment="1">
      <alignment horizontal="center" vertical="center"/>
    </xf>
    <xf numFmtId="0" fontId="17" fillId="0" borderId="7" xfId="19" applyFont="1" applyBorder="1" applyAlignment="1">
      <alignment horizontal="center" vertical="center"/>
    </xf>
    <xf numFmtId="0" fontId="11" fillId="11" borderId="3" xfId="8" applyFont="1" applyFill="1" applyBorder="1" applyAlignment="1" applyProtection="1">
      <alignment horizontal="center" vertical="center" wrapText="1"/>
      <protection locked="0"/>
    </xf>
    <xf numFmtId="0" fontId="11" fillId="11" borderId="12" xfId="8" applyFont="1" applyFill="1" applyBorder="1" applyAlignment="1" applyProtection="1">
      <alignment horizontal="center" vertical="center" wrapText="1"/>
      <protection locked="0"/>
    </xf>
    <xf numFmtId="168" fontId="11" fillId="11" borderId="3" xfId="8" applyNumberFormat="1" applyFont="1" applyFill="1" applyBorder="1" applyAlignment="1" applyProtection="1">
      <alignment horizontal="center" vertical="center" wrapText="1"/>
      <protection locked="0"/>
    </xf>
    <xf numFmtId="168" fontId="11" fillId="11" borderId="12" xfId="8" applyNumberFormat="1" applyFont="1" applyFill="1" applyBorder="1" applyAlignment="1" applyProtection="1">
      <alignment horizontal="center" vertical="center" wrapText="1"/>
      <protection locked="0"/>
    </xf>
    <xf numFmtId="9" fontId="11" fillId="11" borderId="3" xfId="13" applyFont="1" applyFill="1" applyBorder="1" applyAlignment="1" applyProtection="1">
      <alignment horizontal="center" vertical="center" wrapText="1"/>
      <protection locked="0"/>
    </xf>
    <xf numFmtId="9" fontId="11" fillId="11" borderId="12" xfId="13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left" vertical="center" wrapText="1"/>
      <protection locked="0"/>
    </xf>
    <xf numFmtId="0" fontId="12" fillId="3" borderId="15" xfId="0" applyFont="1" applyFill="1" applyBorder="1" applyAlignment="1" applyProtection="1">
      <alignment horizontal="left" vertical="center" wrapText="1"/>
      <protection locked="0"/>
    </xf>
    <xf numFmtId="0" fontId="12" fillId="3" borderId="16" xfId="0" applyFont="1" applyFill="1" applyBorder="1" applyAlignment="1" applyProtection="1">
      <alignment horizontal="left" vertical="center" wrapText="1"/>
      <protection locked="0"/>
    </xf>
    <xf numFmtId="0" fontId="17" fillId="0" borderId="13" xfId="19" applyFont="1" applyBorder="1" applyAlignment="1">
      <alignment horizontal="center" vertical="center" wrapText="1"/>
    </xf>
    <xf numFmtId="0" fontId="17" fillId="0" borderId="6" xfId="19" applyFont="1" applyBorder="1" applyAlignment="1">
      <alignment horizontal="center" vertical="center" wrapText="1"/>
    </xf>
    <xf numFmtId="0" fontId="17" fillId="0" borderId="10" xfId="19" applyFont="1" applyBorder="1" applyAlignment="1">
      <alignment horizontal="center" vertical="center" wrapText="1"/>
    </xf>
    <xf numFmtId="0" fontId="17" fillId="0" borderId="8" xfId="19" applyFont="1" applyBorder="1" applyAlignment="1">
      <alignment horizontal="center" vertical="center" wrapText="1"/>
    </xf>
    <xf numFmtId="0" fontId="17" fillId="0" borderId="4" xfId="19" applyFont="1" applyBorder="1" applyAlignment="1">
      <alignment horizontal="center" vertical="center" wrapText="1"/>
    </xf>
    <xf numFmtId="0" fontId="17" fillId="0" borderId="5" xfId="19" applyFont="1" applyBorder="1" applyAlignment="1">
      <alignment horizontal="center" vertical="center" wrapText="1"/>
    </xf>
    <xf numFmtId="0" fontId="17" fillId="0" borderId="14" xfId="19" applyFont="1" applyBorder="1" applyAlignment="1">
      <alignment horizontal="center" vertical="center"/>
    </xf>
    <xf numFmtId="0" fontId="17" fillId="0" borderId="15" xfId="19" applyFont="1" applyBorder="1" applyAlignment="1">
      <alignment horizontal="center" vertical="center"/>
    </xf>
    <xf numFmtId="0" fontId="17" fillId="0" borderId="16" xfId="19" applyFont="1" applyBorder="1" applyAlignment="1">
      <alignment horizontal="center" vertical="center"/>
    </xf>
    <xf numFmtId="10" fontId="10" fillId="3" borderId="3" xfId="13" applyNumberFormat="1" applyFont="1" applyFill="1" applyBorder="1" applyAlignment="1">
      <alignment horizontal="center" vertical="center" wrapText="1"/>
    </xf>
    <xf numFmtId="10" fontId="10" fillId="3" borderId="11" xfId="13" applyNumberFormat="1" applyFont="1" applyFill="1" applyBorder="1" applyAlignment="1">
      <alignment horizontal="center" vertical="center" wrapText="1"/>
    </xf>
    <xf numFmtId="10" fontId="10" fillId="3" borderId="12" xfId="13" applyNumberFormat="1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69" fontId="14" fillId="3" borderId="11" xfId="13" applyNumberFormat="1" applyFont="1" applyFill="1" applyBorder="1" applyAlignment="1">
      <alignment horizontal="center" vertical="center" wrapText="1"/>
    </xf>
    <xf numFmtId="169" fontId="14" fillId="3" borderId="12" xfId="13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left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0" fontId="11" fillId="3" borderId="16" xfId="0" applyFont="1" applyFill="1" applyBorder="1" applyAlignment="1" applyProtection="1">
      <alignment horizontal="left" vertical="center" wrapText="1"/>
      <protection locked="0"/>
    </xf>
    <xf numFmtId="0" fontId="11" fillId="11" borderId="14" xfId="8" applyFont="1" applyFill="1" applyBorder="1" applyAlignment="1" applyProtection="1">
      <alignment horizontal="center" vertical="center"/>
      <protection locked="0"/>
    </xf>
    <xf numFmtId="0" fontId="11" fillId="11" borderId="15" xfId="8" applyFont="1" applyFill="1" applyBorder="1" applyAlignment="1" applyProtection="1">
      <alignment horizontal="center" vertical="center"/>
      <protection locked="0"/>
    </xf>
    <xf numFmtId="0" fontId="11" fillId="11" borderId="16" xfId="8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left" vertical="center" wrapText="1"/>
      <protection locked="0"/>
    </xf>
    <xf numFmtId="0" fontId="25" fillId="0" borderId="11" xfId="0" applyFont="1" applyFill="1" applyBorder="1" applyAlignment="1" applyProtection="1">
      <alignment horizontal="left" vertical="center" wrapText="1"/>
      <protection locked="0"/>
    </xf>
    <xf numFmtId="0" fontId="25" fillId="0" borderId="12" xfId="0" applyFont="1" applyFill="1" applyBorder="1" applyAlignment="1" applyProtection="1">
      <alignment horizontal="left" vertical="center" wrapText="1"/>
      <protection locked="0"/>
    </xf>
    <xf numFmtId="3" fontId="13" fillId="0" borderId="3" xfId="0" applyNumberFormat="1" applyFont="1" applyBorder="1" applyAlignment="1">
      <alignment horizontal="left" vertical="center" wrapText="1"/>
    </xf>
    <xf numFmtId="3" fontId="13" fillId="0" borderId="11" xfId="0" applyNumberFormat="1" applyFont="1" applyBorder="1" applyAlignment="1">
      <alignment horizontal="left" vertical="center" wrapText="1"/>
    </xf>
    <xf numFmtId="3" fontId="13" fillId="0" borderId="12" xfId="0" applyNumberFormat="1" applyFont="1" applyBorder="1" applyAlignment="1">
      <alignment horizontal="left" vertical="center" wrapText="1"/>
    </xf>
    <xf numFmtId="9" fontId="0" fillId="3" borderId="3" xfId="0" applyNumberFormat="1" applyFill="1" applyBorder="1" applyAlignment="1">
      <alignment horizontal="center" vertical="center" wrapText="1"/>
    </xf>
    <xf numFmtId="9" fontId="0" fillId="3" borderId="11" xfId="0" applyNumberFormat="1" applyFill="1" applyBorder="1" applyAlignment="1">
      <alignment horizontal="center" vertical="center" wrapText="1"/>
    </xf>
    <xf numFmtId="9" fontId="0" fillId="3" borderId="12" xfId="0" applyNumberForma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22" fillId="3" borderId="3" xfId="13" applyNumberFormat="1" applyFont="1" applyFill="1" applyBorder="1" applyAlignment="1">
      <alignment horizontal="center" vertical="center" wrapText="1"/>
    </xf>
    <xf numFmtId="0" fontId="22" fillId="3" borderId="11" xfId="13" applyNumberFormat="1" applyFont="1" applyFill="1" applyBorder="1" applyAlignment="1">
      <alignment horizontal="center" vertical="center" wrapText="1"/>
    </xf>
    <xf numFmtId="0" fontId="22" fillId="3" borderId="12" xfId="1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175" fontId="25" fillId="0" borderId="3" xfId="0" applyNumberFormat="1" applyFont="1" applyBorder="1" applyAlignment="1" applyProtection="1">
      <alignment horizontal="center" vertical="center" wrapText="1"/>
      <protection locked="0"/>
    </xf>
    <xf numFmtId="175" fontId="25" fillId="0" borderId="11" xfId="0" applyNumberFormat="1" applyFont="1" applyBorder="1" applyAlignment="1" applyProtection="1">
      <alignment horizontal="center" vertical="center" wrapText="1"/>
      <protection locked="0"/>
    </xf>
    <xf numFmtId="175" fontId="25" fillId="0" borderId="12" xfId="0" applyNumberFormat="1" applyFont="1" applyBorder="1" applyAlignment="1" applyProtection="1">
      <alignment horizontal="center" vertical="center" wrapText="1"/>
      <protection locked="0"/>
    </xf>
    <xf numFmtId="9" fontId="20" fillId="0" borderId="3" xfId="0" applyNumberFormat="1" applyFont="1" applyFill="1" applyBorder="1" applyAlignment="1">
      <alignment horizontal="center" vertical="center"/>
    </xf>
    <xf numFmtId="9" fontId="20" fillId="0" borderId="11" xfId="0" applyNumberFormat="1" applyFont="1" applyFill="1" applyBorder="1" applyAlignment="1">
      <alignment horizontal="center" vertical="center"/>
    </xf>
    <xf numFmtId="9" fontId="20" fillId="0" borderId="12" xfId="0" applyNumberFormat="1" applyFont="1" applyFill="1" applyBorder="1" applyAlignment="1">
      <alignment horizontal="center" vertical="center"/>
    </xf>
    <xf numFmtId="168" fontId="14" fillId="0" borderId="3" xfId="8" applyNumberFormat="1" applyFont="1" applyBorder="1" applyAlignment="1" applyProtection="1">
      <alignment horizontal="center" vertical="center" wrapText="1"/>
      <protection locked="0"/>
    </xf>
    <xf numFmtId="168" fontId="14" fillId="0" borderId="11" xfId="8" applyNumberFormat="1" applyFont="1" applyBorder="1" applyAlignment="1" applyProtection="1">
      <alignment horizontal="center" vertical="center" wrapText="1"/>
      <protection locked="0"/>
    </xf>
    <xf numFmtId="168" fontId="14" fillId="0" borderId="12" xfId="8" applyNumberFormat="1" applyFont="1" applyBorder="1" applyAlignment="1" applyProtection="1">
      <alignment horizontal="center" vertical="center" wrapText="1"/>
      <protection locked="0"/>
    </xf>
    <xf numFmtId="169" fontId="14" fillId="0" borderId="3" xfId="8" applyNumberFormat="1" applyFont="1" applyBorder="1" applyAlignment="1" applyProtection="1">
      <alignment horizontal="center" vertical="center" wrapText="1"/>
      <protection locked="0"/>
    </xf>
    <xf numFmtId="169" fontId="14" fillId="0" borderId="11" xfId="8" applyNumberFormat="1" applyFont="1" applyBorder="1" applyAlignment="1" applyProtection="1">
      <alignment horizontal="center" vertical="center" wrapText="1"/>
      <protection locked="0"/>
    </xf>
    <xf numFmtId="169" fontId="14" fillId="0" borderId="12" xfId="8" applyNumberFormat="1" applyFont="1" applyBorder="1" applyAlignment="1" applyProtection="1">
      <alignment horizontal="center" vertical="center" wrapText="1"/>
      <protection locked="0"/>
    </xf>
    <xf numFmtId="169" fontId="14" fillId="0" borderId="3" xfId="8" applyNumberFormat="1" applyFont="1" applyFill="1" applyBorder="1" applyAlignment="1" applyProtection="1">
      <alignment horizontal="center" vertical="center" wrapText="1"/>
      <protection locked="0"/>
    </xf>
    <xf numFmtId="169" fontId="14" fillId="0" borderId="11" xfId="8" applyNumberFormat="1" applyFont="1" applyFill="1" applyBorder="1" applyAlignment="1" applyProtection="1">
      <alignment horizontal="center" vertical="center" wrapText="1"/>
      <protection locked="0"/>
    </xf>
    <xf numFmtId="169" fontId="14" fillId="0" borderId="12" xfId="8" applyNumberFormat="1" applyFont="1" applyFill="1" applyBorder="1" applyAlignment="1" applyProtection="1">
      <alignment horizontal="center" vertical="center" wrapText="1"/>
      <protection locked="0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1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169" fontId="14" fillId="0" borderId="3" xfId="0" applyNumberFormat="1" applyFont="1" applyBorder="1" applyAlignment="1" applyProtection="1">
      <alignment horizontal="center" vertical="center" wrapText="1"/>
      <protection locked="0"/>
    </xf>
    <xf numFmtId="169" fontId="14" fillId="0" borderId="11" xfId="0" applyNumberFormat="1" applyFont="1" applyBorder="1" applyAlignment="1" applyProtection="1">
      <alignment horizontal="center" vertical="center" wrapText="1"/>
      <protection locked="0"/>
    </xf>
    <xf numFmtId="169" fontId="14" fillId="0" borderId="12" xfId="0" applyNumberFormat="1" applyFont="1" applyBorder="1" applyAlignment="1" applyProtection="1">
      <alignment horizontal="center" vertical="center" wrapText="1"/>
      <protection locked="0"/>
    </xf>
    <xf numFmtId="169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169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74" fontId="14" fillId="0" borderId="3" xfId="0" applyNumberFormat="1" applyFont="1" applyFill="1" applyBorder="1" applyAlignment="1" applyProtection="1">
      <alignment horizontal="center" vertical="center" wrapText="1"/>
      <protection locked="0"/>
    </xf>
    <xf numFmtId="174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17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3" xfId="12" applyFont="1" applyFill="1" applyBorder="1" applyAlignment="1" applyProtection="1">
      <alignment horizontal="center" vertical="center" wrapText="1"/>
      <protection locked="0"/>
    </xf>
    <xf numFmtId="166" fontId="12" fillId="0" borderId="11" xfId="12" applyFont="1" applyFill="1" applyBorder="1" applyAlignment="1" applyProtection="1">
      <alignment horizontal="center" vertical="center" wrapText="1"/>
      <protection locked="0"/>
    </xf>
    <xf numFmtId="166" fontId="12" fillId="0" borderId="12" xfId="12" applyFont="1" applyFill="1" applyBorder="1" applyAlignment="1" applyProtection="1">
      <alignment horizontal="center" vertical="center" wrapText="1"/>
      <protection locked="0"/>
    </xf>
    <xf numFmtId="9" fontId="20" fillId="0" borderId="3" xfId="13" applyFont="1" applyFill="1" applyBorder="1" applyAlignment="1">
      <alignment horizontal="center" vertical="center"/>
    </xf>
    <xf numFmtId="9" fontId="20" fillId="0" borderId="12" xfId="13" applyFont="1" applyFill="1" applyBorder="1" applyAlignment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11" xfId="0" applyFont="1" applyFill="1" applyBorder="1" applyAlignment="1">
      <alignment horizontal="center" vertical="center" wrapText="1"/>
    </xf>
    <xf numFmtId="0" fontId="14" fillId="3" borderId="3" xfId="13" applyNumberFormat="1" applyFont="1" applyFill="1" applyBorder="1" applyAlignment="1">
      <alignment horizontal="center" vertical="center" wrapText="1"/>
    </xf>
    <xf numFmtId="0" fontId="14" fillId="3" borderId="11" xfId="13" applyNumberFormat="1" applyFont="1" applyFill="1" applyBorder="1" applyAlignment="1">
      <alignment horizontal="center" vertical="center" wrapText="1"/>
    </xf>
    <xf numFmtId="0" fontId="14" fillId="3" borderId="12" xfId="13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3" borderId="12" xfId="0" applyFont="1" applyFill="1" applyBorder="1" applyAlignment="1">
      <alignment horizontal="left" vertical="center" wrapText="1"/>
    </xf>
    <xf numFmtId="169" fontId="13" fillId="0" borderId="3" xfId="13" applyNumberFormat="1" applyFont="1" applyFill="1" applyBorder="1" applyAlignment="1" applyProtection="1">
      <alignment horizontal="center" vertical="center" wrapText="1"/>
      <protection locked="0"/>
    </xf>
    <xf numFmtId="169" fontId="13" fillId="0" borderId="11" xfId="13" applyNumberFormat="1" applyFont="1" applyFill="1" applyBorder="1" applyAlignment="1" applyProtection="1">
      <alignment horizontal="center" vertical="center" wrapText="1"/>
      <protection locked="0"/>
    </xf>
    <xf numFmtId="9" fontId="11" fillId="0" borderId="11" xfId="13" applyFont="1" applyFill="1" applyBorder="1" applyAlignment="1" applyProtection="1">
      <alignment horizontal="center" vertical="center" wrapText="1"/>
      <protection locked="0"/>
    </xf>
    <xf numFmtId="14" fontId="25" fillId="0" borderId="3" xfId="13" applyNumberFormat="1" applyFont="1" applyFill="1" applyBorder="1" applyAlignment="1" applyProtection="1">
      <alignment horizontal="center" vertical="center" wrapText="1"/>
      <protection locked="0"/>
    </xf>
    <xf numFmtId="9" fontId="25" fillId="0" borderId="11" xfId="13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left" vertical="top" wrapText="1"/>
      <protection locked="0"/>
    </xf>
    <xf numFmtId="0" fontId="13" fillId="0" borderId="12" xfId="0" applyFont="1" applyFill="1" applyBorder="1" applyAlignment="1" applyProtection="1">
      <alignment horizontal="left" vertical="top" wrapText="1"/>
      <protection locked="0"/>
    </xf>
    <xf numFmtId="9" fontId="13" fillId="0" borderId="3" xfId="13" applyFont="1" applyFill="1" applyBorder="1" applyAlignment="1" applyProtection="1">
      <alignment horizontal="center" vertical="center" wrapText="1"/>
      <protection locked="0"/>
    </xf>
    <xf numFmtId="9" fontId="13" fillId="0" borderId="11" xfId="13" applyFont="1" applyFill="1" applyBorder="1" applyAlignment="1" applyProtection="1">
      <alignment horizontal="center" vertical="center" wrapText="1"/>
      <protection locked="0"/>
    </xf>
    <xf numFmtId="0" fontId="10" fillId="0" borderId="3" xfId="13" applyNumberFormat="1" applyFont="1" applyFill="1" applyBorder="1" applyAlignment="1">
      <alignment horizontal="center" vertical="center" wrapText="1"/>
    </xf>
    <xf numFmtId="0" fontId="10" fillId="0" borderId="11" xfId="13" applyNumberFormat="1" applyFont="1" applyFill="1" applyBorder="1" applyAlignment="1">
      <alignment horizontal="center" vertical="center" wrapText="1"/>
    </xf>
    <xf numFmtId="0" fontId="10" fillId="0" borderId="12" xfId="13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9" fontId="0" fillId="0" borderId="3" xfId="0" applyNumberForma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10" fontId="10" fillId="0" borderId="3" xfId="13" applyNumberFormat="1" applyFont="1" applyFill="1" applyBorder="1" applyAlignment="1">
      <alignment horizontal="center" vertical="center" wrapText="1"/>
    </xf>
    <xf numFmtId="10" fontId="10" fillId="0" borderId="11" xfId="13" applyNumberFormat="1" applyFont="1" applyFill="1" applyBorder="1" applyAlignment="1">
      <alignment horizontal="center" vertical="center" wrapText="1"/>
    </xf>
    <xf numFmtId="10" fontId="10" fillId="0" borderId="12" xfId="13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0" fontId="25" fillId="0" borderId="11" xfId="0" applyFont="1" applyFill="1" applyBorder="1" applyAlignment="1" applyProtection="1">
      <alignment horizontal="justify" vertical="center" wrapText="1"/>
      <protection locked="0"/>
    </xf>
    <xf numFmtId="0" fontId="25" fillId="0" borderId="12" xfId="0" applyFont="1" applyFill="1" applyBorder="1" applyAlignment="1" applyProtection="1">
      <alignment horizontal="justify" vertical="center" wrapText="1"/>
      <protection locked="0"/>
    </xf>
    <xf numFmtId="10" fontId="14" fillId="3" borderId="3" xfId="13" applyNumberFormat="1" applyFont="1" applyFill="1" applyBorder="1" applyAlignment="1">
      <alignment horizontal="center" vertical="center" wrapText="1"/>
    </xf>
    <xf numFmtId="10" fontId="14" fillId="3" borderId="11" xfId="13" applyNumberFormat="1" applyFont="1" applyFill="1" applyBorder="1" applyAlignment="1">
      <alignment horizontal="center" vertical="center" wrapText="1"/>
    </xf>
    <xf numFmtId="10" fontId="14" fillId="3" borderId="12" xfId="13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26" fillId="0" borderId="3" xfId="0" applyFont="1" applyFill="1" applyBorder="1" applyAlignment="1">
      <alignment horizontal="justify" vertical="center" wrapText="1"/>
    </xf>
    <xf numFmtId="1" fontId="20" fillId="0" borderId="3" xfId="0" applyNumberFormat="1" applyFont="1" applyBorder="1" applyAlignment="1">
      <alignment horizontal="center" vertical="center"/>
    </xf>
    <xf numFmtId="1" fontId="20" fillId="0" borderId="11" xfId="0" applyNumberFormat="1" applyFont="1" applyBorder="1" applyAlignment="1">
      <alignment horizontal="center" vertical="center"/>
    </xf>
    <xf numFmtId="1" fontId="20" fillId="0" borderId="12" xfId="0" applyNumberFormat="1" applyFont="1" applyBorder="1" applyAlignment="1">
      <alignment horizontal="center" vertical="center"/>
    </xf>
    <xf numFmtId="9" fontId="20" fillId="0" borderId="3" xfId="0" applyNumberFormat="1" applyFont="1" applyBorder="1" applyAlignment="1">
      <alignment horizontal="center" vertical="center"/>
    </xf>
    <xf numFmtId="9" fontId="20" fillId="0" borderId="11" xfId="0" applyNumberFormat="1" applyFont="1" applyBorder="1" applyAlignment="1">
      <alignment horizontal="center" vertical="center"/>
    </xf>
    <xf numFmtId="10" fontId="20" fillId="0" borderId="3" xfId="0" applyNumberFormat="1" applyFont="1" applyFill="1" applyBorder="1" applyAlignment="1">
      <alignment horizontal="center" vertical="center"/>
    </xf>
    <xf numFmtId="10" fontId="20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9" fontId="27" fillId="7" borderId="3" xfId="13" applyFont="1" applyFill="1" applyBorder="1" applyAlignment="1" applyProtection="1">
      <alignment horizontal="left" vertical="center" wrapText="1"/>
      <protection locked="0"/>
    </xf>
    <xf numFmtId="9" fontId="27" fillId="7" borderId="11" xfId="13" applyFont="1" applyFill="1" applyBorder="1" applyAlignment="1" applyProtection="1">
      <alignment horizontal="left" vertical="center" wrapText="1"/>
      <protection locked="0"/>
    </xf>
    <xf numFmtId="9" fontId="12" fillId="7" borderId="3" xfId="13" applyFont="1" applyFill="1" applyBorder="1" applyAlignment="1" applyProtection="1">
      <alignment horizontal="center" vertical="center" wrapText="1"/>
      <protection locked="0"/>
    </xf>
    <xf numFmtId="9" fontId="12" fillId="7" borderId="12" xfId="13" applyFont="1" applyFill="1" applyBorder="1" applyAlignment="1" applyProtection="1">
      <alignment horizontal="center" vertical="center" wrapText="1"/>
      <protection locked="0"/>
    </xf>
    <xf numFmtId="3" fontId="25" fillId="0" borderId="3" xfId="0" applyNumberFormat="1" applyFont="1" applyFill="1" applyBorder="1" applyAlignment="1">
      <alignment horizontal="left" vertical="center" wrapText="1"/>
    </xf>
    <xf numFmtId="3" fontId="25" fillId="0" borderId="11" xfId="0" applyNumberFormat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169" fontId="20" fillId="0" borderId="3" xfId="0" applyNumberFormat="1" applyFont="1" applyFill="1" applyBorder="1" applyAlignment="1">
      <alignment horizontal="center" vertical="center" wrapText="1"/>
    </xf>
    <xf numFmtId="169" fontId="20" fillId="0" borderId="11" xfId="0" applyNumberFormat="1" applyFont="1" applyFill="1" applyBorder="1" applyAlignment="1">
      <alignment horizontal="center" vertical="center" wrapText="1"/>
    </xf>
    <xf numFmtId="169" fontId="20" fillId="0" borderId="12" xfId="0" applyNumberFormat="1" applyFont="1" applyFill="1" applyBorder="1" applyAlignment="1">
      <alignment horizontal="center" vertical="center" wrapText="1"/>
    </xf>
    <xf numFmtId="174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174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174" fontId="1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quotePrefix="1" applyFont="1" applyFill="1" applyBorder="1" applyAlignment="1" applyProtection="1">
      <alignment horizontal="center" vertical="center" wrapText="1"/>
      <protection locked="0"/>
    </xf>
    <xf numFmtId="0" fontId="14" fillId="0" borderId="12" xfId="0" quotePrefix="1" applyFont="1" applyFill="1" applyBorder="1" applyAlignment="1" applyProtection="1">
      <alignment horizontal="center" vertical="center" wrapText="1"/>
      <protection locked="0"/>
    </xf>
    <xf numFmtId="174" fontId="21" fillId="19" borderId="19" xfId="0" applyNumberFormat="1" applyFont="1" applyFill="1" applyBorder="1" applyAlignment="1">
      <alignment horizontal="center" vertical="center" wrapText="1"/>
    </xf>
    <xf numFmtId="174" fontId="21" fillId="19" borderId="11" xfId="0" applyNumberFormat="1" applyFont="1" applyFill="1" applyBorder="1" applyAlignment="1">
      <alignment horizontal="center" vertical="center" wrapText="1"/>
    </xf>
    <xf numFmtId="174" fontId="21" fillId="19" borderId="20" xfId="0" applyNumberFormat="1" applyFont="1" applyFill="1" applyBorder="1" applyAlignment="1">
      <alignment horizontal="center" vertical="center" wrapText="1"/>
    </xf>
    <xf numFmtId="170" fontId="14" fillId="0" borderId="3" xfId="20" applyNumberFormat="1" applyFont="1" applyFill="1" applyBorder="1" applyAlignment="1" applyProtection="1">
      <alignment horizontal="center" vertical="center" wrapText="1"/>
      <protection locked="0"/>
    </xf>
    <xf numFmtId="170" fontId="14" fillId="0" borderId="12" xfId="20" applyNumberFormat="1" applyFont="1" applyFill="1" applyBorder="1" applyAlignment="1" applyProtection="1">
      <alignment horizontal="center" vertical="center" wrapText="1"/>
      <protection locked="0"/>
    </xf>
    <xf numFmtId="174" fontId="14" fillId="0" borderId="3" xfId="0" applyNumberFormat="1" applyFont="1" applyBorder="1" applyAlignment="1" applyProtection="1">
      <alignment horizontal="center" vertical="center" wrapText="1"/>
      <protection locked="0"/>
    </xf>
    <xf numFmtId="174" fontId="14" fillId="0" borderId="12" xfId="0" applyNumberFormat="1" applyFont="1" applyBorder="1" applyAlignment="1" applyProtection="1">
      <alignment horizontal="center" vertical="center" wrapText="1"/>
      <protection locked="0"/>
    </xf>
    <xf numFmtId="174" fontId="12" fillId="0" borderId="3" xfId="12" applyNumberFormat="1" applyFont="1" applyFill="1" applyBorder="1" applyAlignment="1" applyProtection="1">
      <alignment horizontal="center" vertical="center" wrapText="1"/>
      <protection locked="0"/>
    </xf>
    <xf numFmtId="170" fontId="12" fillId="11" borderId="3" xfId="0" applyNumberFormat="1" applyFont="1" applyFill="1" applyBorder="1" applyAlignment="1" applyProtection="1">
      <alignment horizontal="center" vertical="center" wrapText="1"/>
      <protection locked="0"/>
    </xf>
    <xf numFmtId="170" fontId="12" fillId="11" borderId="11" xfId="0" applyNumberFormat="1" applyFont="1" applyFill="1" applyBorder="1" applyAlignment="1" applyProtection="1">
      <alignment horizontal="center" vertical="center" wrapText="1"/>
      <protection locked="0"/>
    </xf>
    <xf numFmtId="170" fontId="12" fillId="11" borderId="12" xfId="0" applyNumberFormat="1" applyFont="1" applyFill="1" applyBorder="1" applyAlignment="1" applyProtection="1">
      <alignment horizontal="center" vertical="center" wrapText="1"/>
      <protection locked="0"/>
    </xf>
    <xf numFmtId="170" fontId="12" fillId="7" borderId="3" xfId="0" applyNumberFormat="1" applyFont="1" applyFill="1" applyBorder="1" applyAlignment="1" applyProtection="1">
      <alignment horizontal="center" vertical="center" wrapText="1"/>
      <protection locked="0"/>
    </xf>
    <xf numFmtId="166" fontId="12" fillId="7" borderId="11" xfId="12" applyFont="1" applyFill="1" applyBorder="1" applyAlignment="1" applyProtection="1">
      <alignment horizontal="center" vertical="center" wrapText="1"/>
      <protection locked="0"/>
    </xf>
    <xf numFmtId="170" fontId="12" fillId="7" borderId="11" xfId="0" applyNumberFormat="1" applyFont="1" applyFill="1" applyBorder="1" applyAlignment="1" applyProtection="1">
      <alignment horizontal="center" vertical="center" wrapText="1"/>
      <protection locked="0"/>
    </xf>
    <xf numFmtId="170" fontId="12" fillId="7" borderId="12" xfId="0" applyNumberFormat="1" applyFont="1" applyFill="1" applyBorder="1" applyAlignment="1" applyProtection="1">
      <alignment horizontal="center" vertical="center" wrapText="1"/>
      <protection locked="0"/>
    </xf>
    <xf numFmtId="166" fontId="12" fillId="7" borderId="12" xfId="12" applyFont="1" applyFill="1" applyBorder="1" applyAlignment="1" applyProtection="1">
      <alignment horizontal="center" vertical="center" wrapText="1"/>
      <protection locked="0"/>
    </xf>
    <xf numFmtId="172" fontId="12" fillId="17" borderId="3" xfId="0" applyNumberFormat="1" applyFont="1" applyFill="1" applyBorder="1" applyAlignment="1" applyProtection="1">
      <alignment horizontal="center" vertical="center" wrapText="1"/>
      <protection locked="0"/>
    </xf>
    <xf numFmtId="172" fontId="12" fillId="17" borderId="11" xfId="0" applyNumberFormat="1" applyFont="1" applyFill="1" applyBorder="1" applyAlignment="1" applyProtection="1">
      <alignment horizontal="center" vertical="center" wrapText="1"/>
      <protection locked="0"/>
    </xf>
    <xf numFmtId="172" fontId="12" fillId="17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7" borderId="3" xfId="0" applyFont="1" applyFill="1" applyBorder="1" applyAlignment="1" applyProtection="1">
      <alignment horizontal="center" vertical="center" wrapText="1"/>
      <protection locked="0"/>
    </xf>
    <xf numFmtId="0" fontId="13" fillId="7" borderId="12" xfId="0" applyFont="1" applyFill="1" applyBorder="1" applyAlignment="1" applyProtection="1">
      <alignment horizontal="center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11" fillId="7" borderId="1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 vertical="center" wrapText="1"/>
      <protection locked="0"/>
    </xf>
    <xf numFmtId="0" fontId="14" fillId="3" borderId="12" xfId="0" applyFont="1" applyFill="1" applyBorder="1" applyAlignment="1" applyProtection="1">
      <alignment horizontal="left" vertical="center" wrapText="1"/>
      <protection locked="0"/>
    </xf>
    <xf numFmtId="0" fontId="25" fillId="0" borderId="3" xfId="13" applyNumberFormat="1" applyFont="1" applyFill="1" applyBorder="1" applyAlignment="1" applyProtection="1">
      <alignment horizontal="left" vertical="center" wrapText="1"/>
      <protection locked="0"/>
    </xf>
    <xf numFmtId="0" fontId="25" fillId="0" borderId="12" xfId="13" applyNumberFormat="1" applyFont="1" applyFill="1" applyBorder="1" applyAlignment="1" applyProtection="1">
      <alignment horizontal="left" vertical="center" wrapText="1"/>
      <protection locked="0"/>
    </xf>
    <xf numFmtId="169" fontId="11" fillId="0" borderId="3" xfId="13" applyNumberFormat="1" applyFont="1" applyFill="1" applyBorder="1" applyAlignment="1" applyProtection="1">
      <alignment horizontal="center" vertical="center" wrapText="1"/>
      <protection locked="0"/>
    </xf>
    <xf numFmtId="169" fontId="11" fillId="0" borderId="12" xfId="13" applyNumberFormat="1" applyFont="1" applyFill="1" applyBorder="1" applyAlignment="1" applyProtection="1">
      <alignment horizontal="center" vertical="center" wrapText="1"/>
      <protection locked="0"/>
    </xf>
    <xf numFmtId="10" fontId="11" fillId="0" borderId="3" xfId="0" applyNumberFormat="1" applyFont="1" applyBorder="1" applyAlignment="1" applyProtection="1">
      <alignment horizontal="center" vertical="center" wrapText="1"/>
      <protection locked="0"/>
    </xf>
    <xf numFmtId="10" fontId="11" fillId="0" borderId="12" xfId="0" applyNumberFormat="1" applyFont="1" applyBorder="1" applyAlignment="1" applyProtection="1">
      <alignment horizontal="center" vertical="center" wrapText="1"/>
      <protection locked="0"/>
    </xf>
    <xf numFmtId="10" fontId="11" fillId="7" borderId="3" xfId="0" applyNumberFormat="1" applyFont="1" applyFill="1" applyBorder="1" applyAlignment="1" applyProtection="1">
      <alignment horizontal="center" vertical="center" wrapText="1"/>
      <protection locked="0"/>
    </xf>
    <xf numFmtId="10" fontId="11" fillId="7" borderId="12" xfId="0" applyNumberFormat="1" applyFont="1" applyFill="1" applyBorder="1" applyAlignment="1" applyProtection="1">
      <alignment horizontal="center" vertical="center" wrapText="1"/>
      <protection locked="0"/>
    </xf>
    <xf numFmtId="0" fontId="27" fillId="7" borderId="3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9" fontId="12" fillId="0" borderId="3" xfId="13" applyFont="1" applyFill="1" applyBorder="1" applyAlignment="1" applyProtection="1">
      <alignment horizontal="center" vertical="center" wrapText="1"/>
      <protection locked="0"/>
    </xf>
    <xf numFmtId="9" fontId="12" fillId="0" borderId="11" xfId="13" applyFont="1" applyFill="1" applyBorder="1" applyAlignment="1" applyProtection="1">
      <alignment horizontal="center" vertical="center" wrapText="1"/>
      <protection locked="0"/>
    </xf>
    <xf numFmtId="9" fontId="12" fillId="0" borderId="12" xfId="13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Fill="1" applyBorder="1" applyAlignment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174" fontId="21" fillId="19" borderId="12" xfId="0" applyNumberFormat="1" applyFont="1" applyFill="1" applyBorder="1" applyAlignment="1">
      <alignment horizontal="center" vertical="center" wrapText="1"/>
    </xf>
    <xf numFmtId="173" fontId="14" fillId="0" borderId="1" xfId="12" applyNumberFormat="1" applyFont="1" applyFill="1" applyBorder="1" applyAlignment="1" applyProtection="1">
      <alignment horizontal="center" vertical="center" wrapText="1"/>
      <protection locked="0"/>
    </xf>
  </cellXfs>
  <cellStyles count="21">
    <cellStyle name="Hipervínculo 2" xfId="16" xr:uid="{00000000-0005-0000-0000-000000000000}"/>
    <cellStyle name="KPT04" xfId="1" xr:uid="{00000000-0005-0000-0000-000001000000}"/>
    <cellStyle name="Millares" xfId="20" builtinId="3"/>
    <cellStyle name="Millares 2" xfId="14" xr:uid="{00000000-0005-0000-0000-000003000000}"/>
    <cellStyle name="Millares 2 2 2" xfId="18" xr:uid="{00000000-0005-0000-0000-000004000000}"/>
    <cellStyle name="Moneda" xfId="12" builtinId="4"/>
    <cellStyle name="Moneda [0] 2" xfId="15" xr:uid="{00000000-0005-0000-0000-000006000000}"/>
    <cellStyle name="Moneda 2 2" xfId="17" xr:uid="{00000000-0005-0000-0000-000007000000}"/>
    <cellStyle name="Nivel 1,2.3,5,6,9" xfId="5" xr:uid="{00000000-0005-0000-0000-000008000000}"/>
    <cellStyle name="Nivel 7" xfId="6" xr:uid="{00000000-0005-0000-0000-000009000000}"/>
    <cellStyle name="Normal" xfId="0" builtinId="0"/>
    <cellStyle name="Normal 2" xfId="3" xr:uid="{00000000-0005-0000-0000-00000B000000}"/>
    <cellStyle name="Normal 2 2" xfId="4" xr:uid="{00000000-0005-0000-0000-00000C000000}"/>
    <cellStyle name="Normal 2 3" xfId="8" xr:uid="{00000000-0005-0000-0000-00000D000000}"/>
    <cellStyle name="Normal 2 4" xfId="11" xr:uid="{00000000-0005-0000-0000-00000E000000}"/>
    <cellStyle name="Normal 3" xfId="9" xr:uid="{00000000-0005-0000-0000-00000F000000}"/>
    <cellStyle name="Normal 3 3 2" xfId="19" xr:uid="{00000000-0005-0000-0000-000010000000}"/>
    <cellStyle name="Normal 4" xfId="7" xr:uid="{00000000-0005-0000-0000-000011000000}"/>
    <cellStyle name="Normal 4 2" xfId="10" xr:uid="{00000000-0005-0000-0000-000012000000}"/>
    <cellStyle name="Normal 5" xfId="2" xr:uid="{00000000-0005-0000-0000-000013000000}"/>
    <cellStyle name="Porcentaje" xfId="13" builtinId="5"/>
  </cellStyles>
  <dxfs count="0"/>
  <tableStyles count="0" defaultTableStyle="TableStyleMedium2" defaultPivotStyle="PivotStyleLight16"/>
  <colors>
    <mruColors>
      <color rgb="FFCCCCFF"/>
      <color rgb="FFFF6699"/>
      <color rgb="FFCCFFFF"/>
      <color rgb="FFCCFFCC"/>
      <color rgb="FFCCE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287771</xdr:colOff>
      <xdr:row>1</xdr:row>
      <xdr:rowOff>331844</xdr:rowOff>
    </xdr:from>
    <xdr:to>
      <xdr:col>0</xdr:col>
      <xdr:colOff>1823595</xdr:colOff>
      <xdr:row>10</xdr:row>
      <xdr:rowOff>269049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771" y="567371"/>
          <a:ext cx="1535824" cy="730626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0</xdr:row>
      <xdr:rowOff>0</xdr:rowOff>
    </xdr:from>
    <xdr:ext cx="476250" cy="476250"/>
    <xdr:sp macro="" textlink="">
      <xdr:nvSpPr>
        <xdr:cNvPr id="6" name="AutoShape 20" descr="Elimina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410700" y="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476250</xdr:colOff>
      <xdr:row>29</xdr:row>
      <xdr:rowOff>242972</xdr:rowOff>
    </xdr:to>
    <xdr:sp macro="" textlink="">
      <xdr:nvSpPr>
        <xdr:cNvPr id="625" name="AutoShape 7" descr="Eliminar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886325"/>
          <a:ext cx="476250" cy="82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1245305</xdr:colOff>
      <xdr:row>1</xdr:row>
      <xdr:rowOff>221278</xdr:rowOff>
    </xdr:from>
    <xdr:to>
      <xdr:col>1</xdr:col>
      <xdr:colOff>2124177</xdr:colOff>
      <xdr:row>11</xdr:row>
      <xdr:rowOff>15338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5362" y="449878"/>
          <a:ext cx="878872" cy="886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0</xdr:row>
      <xdr:rowOff>0</xdr:rowOff>
    </xdr:from>
    <xdr:ext cx="476250" cy="476250"/>
    <xdr:sp macro="" textlink="">
      <xdr:nvSpPr>
        <xdr:cNvPr id="10" name="AutoShape 20" descr="Elimina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410700" y="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7" name="AutoShape 17" descr="Elimina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8" name="AutoShape 18" descr="Elimina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" name="AutoShape 1" descr="Elimina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" name="AutoShape 6" descr="Elimina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" name="AutoShape 7" descr="Eliminar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" name="AutoShape 1" descr="Eliminar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5" name="AutoShape 6" descr="Elimina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" name="AutoShape 7" descr="Elimin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7" name="AutoShape 16" descr="Eliminar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8" name="AutoShape 17" descr="Eliminar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" name="AutoShape 18" descr="Eliminar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20" name="AutoShape 16" descr="Eliminar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21" name="AutoShape 18" descr="Elimina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" name="AutoShape 1" descr="Elimina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" name="AutoShape 6" descr="Elimina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" name="AutoShape 7" descr="Eliminar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" name="AutoShape 1" descr="Eliminar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" name="AutoShape 6" descr="Eliminar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" name="AutoShape 7" descr="Eliminar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" name="AutoShape 16" descr="Eliminar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" name="AutoShape 16" descr="Elimina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30" name="AutoShape 16" descr="Eliminar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31" name="AutoShape 16" descr="Elimina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2" name="AutoShape 17" descr="Eliminar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3" name="AutoShape 18" descr="Elimina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4" name="AutoShape 17" descr="Eliminar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5" name="AutoShape 18" descr="Eliminar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6" name="AutoShape 18" descr="Eliminar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7" name="AutoShape 18" descr="Elimina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" name="AutoShape 6" descr="Eliminar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" name="AutoShape 7" descr="Eliminar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0" name="AutoShape 1" descr="Eliminar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" name="AutoShape 6" descr="Eliminar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" name="AutoShape 7" descr="Eliminar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" name="AutoShape 1" descr="Eliminar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79116</xdr:rowOff>
    </xdr:to>
    <xdr:sp macro="" textlink="">
      <xdr:nvSpPr>
        <xdr:cNvPr id="44" name="AutoShape 7" descr="Eliminar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12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5" name="AutoShape 16" descr="Eliminar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" name="AutoShape 17" descr="Eliminar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7" name="AutoShape 18" descr="Eliminar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8" name="AutoShape 16" descr="Eliminar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9" name="AutoShape 18" descr="Eliminar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" name="AutoShape 1" descr="Eliminar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1" name="AutoShape 6" descr="Eliminar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2" name="AutoShape 7" descr="Eliminar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" name="AutoShape 1" descr="Eliminar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" name="AutoShape 6" descr="Eliminar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5" name="AutoShape 7" descr="Eliminar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79116</xdr:rowOff>
    </xdr:to>
    <xdr:sp macro="" textlink="">
      <xdr:nvSpPr>
        <xdr:cNvPr id="56" name="AutoShape 7" descr="Eliminar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12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7" name="AutoShape 16" descr="Eliminar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" name="AutoShape 17" descr="Elimina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9" name="AutoShape 18" descr="Eliminar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0" name="AutoShape 16" descr="Eliminar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1" name="AutoShape 18" descr="Eliminar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2" name="AutoShape 1" descr="Eliminar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3" name="AutoShape 6" descr="Eliminar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4" name="AutoShape 7" descr="Eliminar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5" name="AutoShape 1" descr="Eliminar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6" name="AutoShape 6" descr="Eliminar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79116</xdr:rowOff>
    </xdr:to>
    <xdr:sp macro="" textlink="">
      <xdr:nvSpPr>
        <xdr:cNvPr id="67" name="AutoShape 7" descr="Eliminar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12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79116</xdr:rowOff>
    </xdr:to>
    <xdr:sp macro="" textlink="">
      <xdr:nvSpPr>
        <xdr:cNvPr id="68" name="AutoShape 7" descr="Eliminar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12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69" name="AutoShape 17" descr="Eliminar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70" name="AutoShape 18" descr="Eliminar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1" name="AutoShape 1" descr="Eliminar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2" name="AutoShape 6" descr="Eliminar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3" name="AutoShape 7" descr="Eliminar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4" name="AutoShape 1" descr="Eliminar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5" name="AutoShape 6" descr="Eliminar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76" name="AutoShape 7" descr="Eliminar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822322"/>
    <xdr:sp macro="" textlink="">
      <xdr:nvSpPr>
        <xdr:cNvPr id="77" name="AutoShape 7" descr="Eliminar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9727"/>
    <xdr:sp macro="" textlink="">
      <xdr:nvSpPr>
        <xdr:cNvPr id="78" name="AutoShape 16" descr="Eliminar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79" name="AutoShape 17" descr="Eliminar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80" name="AutoShape 18" descr="Eliminar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81" name="AutoShape 16" descr="Eliminar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82" name="AutoShape 18" descr="Eliminar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3" name="AutoShape 1" descr="Eliminar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4" name="AutoShape 6" descr="Eliminar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5" name="AutoShape 7" descr="Eliminar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6" name="AutoShape 1" descr="Eliminar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7" name="AutoShape 6" descr="Eliminar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88" name="AutoShape 7" descr="Eliminar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89" name="AutoShape 16" descr="Eliminar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90" name="AutoShape 16" descr="Eliminar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9727"/>
    <xdr:sp macro="" textlink="">
      <xdr:nvSpPr>
        <xdr:cNvPr id="91" name="AutoShape 16" descr="Eliminar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9727"/>
    <xdr:sp macro="" textlink="">
      <xdr:nvSpPr>
        <xdr:cNvPr id="92" name="AutoShape 16" descr="Elimina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93" name="AutoShape 17" descr="Elimina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94" name="AutoShape 18" descr="Eliminar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95" name="AutoShape 17" descr="Eliminar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96" name="AutoShape 18" descr="Eliminar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97" name="AutoShape 18" descr="Elimina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98" name="AutoShape 18" descr="Elimina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99" name="AutoShape 6" descr="Eliminar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00" name="AutoShape 7" descr="Eliminar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01" name="AutoShape 1" descr="Eliminar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02" name="AutoShape 6" descr="Elimina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03" name="AutoShape 7" descr="Elimina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04" name="AutoShape 1" descr="Eliminar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822322"/>
    <xdr:sp macro="" textlink="">
      <xdr:nvSpPr>
        <xdr:cNvPr id="105" name="AutoShape 7" descr="Eliminar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9727"/>
    <xdr:sp macro="" textlink="">
      <xdr:nvSpPr>
        <xdr:cNvPr id="106" name="AutoShape 16" descr="Eliminar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107" name="AutoShape 17" descr="Elimina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108" name="AutoShape 18" descr="Elimina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109" name="AutoShape 16" descr="Eliminar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110" name="AutoShape 18" descr="Eliminar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1" name="AutoShape 1" descr="Eliminar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2" name="AutoShape 6" descr="Elimina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3" name="AutoShape 7" descr="Elimina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4" name="AutoShape 1" descr="Eliminar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5" name="AutoShape 6" descr="Eliminar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16" name="AutoShape 7" descr="Eliminar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822322"/>
    <xdr:sp macro="" textlink="">
      <xdr:nvSpPr>
        <xdr:cNvPr id="117" name="AutoShape 7" descr="Elimina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9727"/>
    <xdr:sp macro="" textlink="">
      <xdr:nvSpPr>
        <xdr:cNvPr id="118" name="AutoShape 16" descr="Elimina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119" name="AutoShape 17" descr="Eliminar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2"/>
    <xdr:sp macro="" textlink="">
      <xdr:nvSpPr>
        <xdr:cNvPr id="120" name="AutoShape 18" descr="Eliminar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121" name="AutoShape 16" descr="Eliminar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56811"/>
    <xdr:sp macro="" textlink="">
      <xdr:nvSpPr>
        <xdr:cNvPr id="122" name="AutoShape 18" descr="Elimina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3" name="AutoShape 1" descr="Elimina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4" name="AutoShape 6" descr="Eliminar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5" name="AutoShape 7" descr="Elimin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6" name="AutoShape 1" descr="Elimin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27" name="AutoShape 6" descr="Elimina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822322"/>
    <xdr:sp macro="" textlink="">
      <xdr:nvSpPr>
        <xdr:cNvPr id="128" name="AutoShape 7" descr="Elimina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822322"/>
    <xdr:sp macro="" textlink="">
      <xdr:nvSpPr>
        <xdr:cNvPr id="129" name="AutoShape 7" descr="Eliminar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2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30" name="AutoShape 17" descr="Eliminar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31" name="AutoShape 18" descr="Eliminar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2" name="AutoShape 1" descr="Elimina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3" name="AutoShape 6" descr="Elimina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4" name="AutoShape 7" descr="Eliminar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5" name="AutoShape 1" descr="Eliminar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6" name="AutoShape 6" descr="Eliminar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37" name="AutoShape 7" descr="Elimina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38" name="AutoShape 16" descr="Elimina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39" name="AutoShape 17" descr="Eliminar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40" name="AutoShape 18" descr="Eliminar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41" name="AutoShape 16" descr="Eliminar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42" name="AutoShape 18" descr="Elimina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3" name="AutoShape 1" descr="Elimina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4" name="AutoShape 6" descr="Eliminar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5" name="AutoShape 7" descr="Eliminar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6" name="AutoShape 1" descr="Eliminar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7" name="AutoShape 6" descr="Elimina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48" name="AutoShape 7" descr="Elimina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49" name="AutoShape 16" descr="Eliminar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50" name="AutoShape 16" descr="Eliminar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51" name="AutoShape 16" descr="Eliminar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52" name="AutoShape 16" descr="Elimina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53" name="AutoShape 17" descr="Elimina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54" name="AutoShape 18" descr="Eliminar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55" name="AutoShape 17" descr="Eliminar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56" name="AutoShape 18" descr="Eliminar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57" name="AutoShape 18" descr="Elimina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58" name="AutoShape 18" descr="Elimin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59" name="AutoShape 6" descr="Eliminar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0" name="AutoShape 7" descr="Eliminar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1" name="AutoShape 1" descr="Eliminar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2" name="AutoShape 6" descr="Elimina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3" name="AutoShape 7" descr="Elimina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64" name="AutoShape 1" descr="Eliminar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65" name="AutoShape 16" descr="Eliminar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66" name="AutoShape 17" descr="Elimin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67" name="AutoShape 18" descr="Elimin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68" name="AutoShape 16" descr="Elimin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69" name="AutoShape 18" descr="Eliminar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0" name="AutoShape 1" descr="Elimin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1" name="AutoShape 6" descr="Eliminar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2" name="AutoShape 7" descr="Elimina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3" name="AutoShape 1" descr="Elimina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4" name="AutoShape 6" descr="Eliminar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75" name="AutoShape 7" descr="Eliminar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76" name="AutoShape 16" descr="Eliminar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77" name="AutoShape 17" descr="Elimina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78" name="AutoShape 18" descr="Elimina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79" name="AutoShape 16" descr="Eliminar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180" name="AutoShape 18" descr="Elimin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81" name="AutoShape 1" descr="Eliminar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82" name="AutoShape 6" descr="Elimina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83" name="AutoShape 7" descr="Elimina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84" name="AutoShape 1" descr="Eliminar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185" name="AutoShape 6" descr="Eliminar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86" name="AutoShape 17" descr="Eliminar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87" name="AutoShape 18" descr="Elimina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188" name="AutoShape 7" descr="Elimina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89" name="AutoShape 16" descr="Eliminar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0" name="AutoShape 17" descr="Eliminar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1" name="AutoShape 18" descr="Eliminar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2" name="AutoShape 16" descr="Elimin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3" name="AutoShape 16" descr="Elimina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94" name="AutoShape 16" descr="Eliminar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195" name="AutoShape 16" descr="Eliminar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6" name="AutoShape 17" descr="Eliminar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7" name="AutoShape 18" descr="Elimina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8" name="AutoShape 17" descr="Elimina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199" name="AutoShape 18" descr="Eliminar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00" name="AutoShape 7" descr="Eliminar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01" name="AutoShape 16" descr="Eliminar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02" name="AutoShape 17" descr="Elimina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03" name="AutoShape 18" descr="Elimina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04" name="AutoShape 7" descr="Eliminar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05" name="AutoShape 16" descr="Eliminar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06" name="AutoShape 17" descr="Eliminar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07" name="AutoShape 18" descr="Elimina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08" name="AutoShape 7" descr="Elimin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09" name="AutoShape 7" descr="Eliminar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10" name="AutoShape 7" descr="Eliminar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11" name="AutoShape 7" descr="Eliminar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12" name="AutoShape 7" descr="Eliminar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13" name="AutoShape 7" descr="Eliminar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93375</xdr:rowOff>
    </xdr:to>
    <xdr:sp macro="" textlink="">
      <xdr:nvSpPr>
        <xdr:cNvPr id="214" name="AutoShape 7" descr="Eliminar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15" name="AutoShape 20" descr="Eliminar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16" name="AutoShape 16" descr="Eliminar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17" name="AutoShape 18" descr="Eliminar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18" name="AutoShape 18" descr="Eliminar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19" name="AutoShape 18" descr="Eliminar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20" name="AutoShape 16" descr="Eliminar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21" name="AutoShape 18" descr="Eliminar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22" name="AutoShape 16" descr="Eliminar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225101</xdr:rowOff>
    </xdr:to>
    <xdr:sp macro="" textlink="">
      <xdr:nvSpPr>
        <xdr:cNvPr id="223" name="AutoShape 18" descr="Eliminar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4" name="AutoShape 1" descr="Eliminar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5" name="AutoShape 6" descr="Eliminar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6" name="AutoShape 7" descr="Elimina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7" name="AutoShape 1" descr="Elimina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8" name="AutoShape 6" descr="Eliminar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29" name="AutoShape 7" descr="Eliminar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0" name="AutoShape 1" descr="Eliminar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1" name="AutoShape 6" descr="Elimin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2" name="AutoShape 7" descr="Elimina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3" name="AutoShape 1" descr="Elimin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4" name="AutoShape 6" descr="Eliminar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5" name="AutoShape 7" descr="Eliminar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6" name="AutoShape 6" descr="Elimina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7" name="AutoShape 7" descr="Elimina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8" name="AutoShape 1" descr="Eliminar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39" name="AutoShape 6" descr="Eliminar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0" name="AutoShape 7" descr="Eliminar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1" name="AutoShape 1" descr="Elimina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2" name="AutoShape 1" descr="Elimina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3" name="AutoShape 6" descr="Eliminar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4" name="AutoShape 7" descr="Eliminar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5" name="AutoShape 1" descr="Eliminar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6" name="AutoShape 6" descr="Elimina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7" name="AutoShape 7" descr="Elimina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8" name="AutoShape 1" descr="Eliminar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49" name="AutoShape 6" descr="Eliminar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0" name="AutoShape 7" descr="Eliminar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1" name="AutoShape 1" descr="Elimina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2" name="AutoShape 6" descr="Elimina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3" name="AutoShape 1" descr="Eliminar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4" name="AutoShape 6" descr="Eliminar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5" name="AutoShape 7" descr="Eliminar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6" name="AutoShape 1" descr="Elimina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7" name="AutoShape 6" descr="Elimina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8" name="AutoShape 7" descr="Eliminar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59" name="AutoShape 1" descr="Eliminar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0" name="AutoShape 6" descr="Eliminar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1" name="AutoShape 7" descr="Eliminar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2" name="AutoShape 1" descr="Eliminar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3" name="AutoShape 6" descr="Eliminar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4" name="AutoShape 7" descr="Eliminar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5" name="AutoShape 6" descr="Eliminar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6" name="AutoShape 7" descr="Eliminar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7" name="AutoShape 1" descr="Eliminar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8" name="AutoShape 6" descr="Eliminar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69" name="AutoShape 7" descr="Eliminar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0" name="AutoShape 1" descr="Eliminar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1" name="AutoShape 1" descr="Eliminar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2" name="AutoShape 6" descr="Eliminar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3" name="AutoShape 7" descr="Eliminar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4" name="AutoShape 1" descr="Eliminar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5" name="AutoShape 6" descr="Elimina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6" name="AutoShape 7" descr="Elimina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7" name="AutoShape 1" descr="Eliminar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8" name="AutoShape 6" descr="Eliminar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79" name="AutoShape 7" descr="Eliminar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80" name="AutoShape 1" descr="Elimina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81" name="AutoShape 6" descr="Elimina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282" name="AutoShape 20" descr="Eliminar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3" name="AutoShape 17" descr="Eliminar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4" name="AutoShape 18" descr="Eliminar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285" name="AutoShape 7" descr="Elimina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86" name="AutoShape 16" descr="Elimina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7" name="AutoShape 17" descr="Eliminar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8" name="AutoShape 18" descr="Eliminar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89" name="AutoShape 16" descr="Eliminar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0" name="AutoShape 16" descr="Elimina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91" name="AutoShape 16" descr="Elimina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92" name="AutoShape 16" descr="Eliminar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3" name="AutoShape 17" descr="Eliminar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4" name="AutoShape 18" descr="Eliminar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5" name="AutoShape 17" descr="Elimina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6" name="AutoShape 18" descr="Elimina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297" name="AutoShape 7" descr="Eliminar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298" name="AutoShape 16" descr="Eliminar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299" name="AutoShape 17" descr="Eliminar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00" name="AutoShape 18" descr="Elimina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1" name="AutoShape 7" descr="Elimina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302" name="AutoShape 16" descr="Eliminar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03" name="AutoShape 17" descr="Eliminar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04" name="AutoShape 18" descr="Eliminar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5" name="AutoShape 7" descr="Elimina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6" name="AutoShape 7" descr="Elimina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7" name="AutoShape 7" descr="Eliminar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8" name="AutoShape 7" descr="Eliminar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09" name="AutoShape 7" descr="Eliminar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10" name="AutoShape 7" descr="Eliminar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96680</xdr:rowOff>
    </xdr:to>
    <xdr:sp macro="" textlink="">
      <xdr:nvSpPr>
        <xdr:cNvPr id="311" name="AutoShape 7" descr="Eliminar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30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2" name="AutoShape 20" descr="Eliminar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3" name="AutoShape 1" descr="Eliminar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4" name="AutoShape 6" descr="Eliminar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5" name="AutoShape 7" descr="Eliminar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6" name="AutoShape 1" descr="Eliminar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7" name="AutoShape 6" descr="Eliminar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8" name="AutoShape 7" descr="Eliminar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19" name="AutoShape 1" descr="Eliminar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0" name="AutoShape 6" descr="Eliminar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1" name="AutoShape 7" descr="Eliminar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2" name="AutoShape 1" descr="Eliminar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3" name="AutoShape 6" descr="Eliminar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4" name="AutoShape 7" descr="Elimina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5" name="AutoShape 6" descr="Elimina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6" name="AutoShape 7" descr="Eliminar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7" name="AutoShape 1" descr="Eliminar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8" name="AutoShape 6" descr="Eliminar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29" name="AutoShape 7" descr="Elimina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0" name="AutoShape 1" descr="Elimina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1" name="AutoShape 1" descr="Eliminar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2" name="AutoShape 6" descr="Eliminar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3" name="AutoShape 7" descr="Eliminar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4" name="AutoShape 1" descr="Elimina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5" name="AutoShape 6" descr="Elimina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6" name="AutoShape 7" descr="Eliminar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7" name="AutoShape 1" descr="Eliminar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8" name="AutoShape 6" descr="Eliminar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39" name="AutoShape 7" descr="Elimina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0" name="AutoShape 1" descr="Elimina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1" name="AutoShape 6" descr="Eliminar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2" name="AutoShape 20" descr="Eliminar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3" name="AutoShape 1" descr="Eliminar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4" name="AutoShape 6" descr="Elimina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5" name="AutoShape 7" descr="Elimina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6" name="AutoShape 1" descr="Eliminar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7" name="AutoShape 6" descr="Eliminar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48" name="AutoShape 7" descr="Eliminar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49" name="AutoShape 16" descr="Elimina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50" name="AutoShape 18" descr="Elimina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1" name="AutoShape 1" descr="Eliminar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2" name="AutoShape 6" descr="Eliminar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3" name="AutoShape 7" descr="Eliminar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4" name="AutoShape 1" descr="Elimina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5" name="AutoShape 6" descr="Elimina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6" name="AutoShape 7" descr="Eliminar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57" name="AutoShape 18" descr="Eliminar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58" name="AutoShape 18" descr="Eliminar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59" name="AutoShape 6" descr="Eliminar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0" name="AutoShape 7" descr="Eliminar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1" name="AutoShape 1" descr="Eliminar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2" name="AutoShape 6" descr="Eliminar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3" name="AutoShape 7" descr="Eliminar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4" name="AutoShape 1" descr="Eliminar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65" name="AutoShape 16" descr="Eliminar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66" name="AutoShape 18" descr="Eliminar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7" name="AutoShape 1" descr="Eliminar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8" name="AutoShape 6" descr="Eliminar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69" name="AutoShape 7" descr="Eliminar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0" name="AutoShape 1" descr="Eliminar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1" name="AutoShape 6" descr="Eliminar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2" name="AutoShape 7" descr="Eliminar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73" name="AutoShape 16" descr="Elimina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74" name="AutoShape 18" descr="Elimina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5" name="AutoShape 1" descr="Eliminar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6" name="AutoShape 6" descr="Eliminar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7" name="AutoShape 7" descr="Eliminar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8" name="AutoShape 1" descr="Elimina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79" name="AutoShape 6" descr="Elimina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80" name="AutoShape 17" descr="Eliminar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81" name="AutoShape 18" descr="Eliminar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2" name="AutoShape 1" descr="Eliminar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3" name="AutoShape 6" descr="Elimina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4" name="AutoShape 7" descr="Elimina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5" name="AutoShape 1" descr="Eliminar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6" name="AutoShape 6" descr="Eliminar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87" name="AutoShape 7" descr="Eliminar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388" name="AutoShape 7" descr="Elimina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389" name="AutoShape 16" descr="Elimina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90" name="AutoShape 17" descr="Eliminar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391" name="AutoShape 18" descr="Eliminar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92" name="AutoShape 16" descr="Eliminar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393" name="AutoShape 18" descr="Elimina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4" name="AutoShape 1" descr="Elimina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5" name="AutoShape 6" descr="Eliminar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6" name="AutoShape 7" descr="Eliminar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7" name="AutoShape 1" descr="Eliminar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8" name="AutoShape 6" descr="Elimina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399" name="AutoShape 7" descr="Elimina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0" name="AutoShape 16" descr="Eliminar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1" name="AutoShape 16" descr="Eliminar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02" name="AutoShape 16" descr="Eliminar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03" name="AutoShape 16" descr="Elimina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4" name="AutoShape 17" descr="Elimina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5" name="AutoShape 18" descr="Eliminar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6" name="AutoShape 17" descr="Eliminar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07" name="AutoShape 18" descr="Eliminar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08" name="AutoShape 18" descr="Eliminar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09" name="AutoShape 18" descr="Eliminar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0" name="AutoShape 6" descr="Eliminar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1" name="AutoShape 7" descr="Eliminar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2" name="AutoShape 1" descr="Eliminar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3" name="AutoShape 6" descr="Eliminar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4" name="AutoShape 7" descr="Eliminar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15" name="AutoShape 1" descr="Eliminar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16" name="AutoShape 7" descr="Eliminar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17" name="AutoShape 16" descr="Eliminar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18" name="AutoShape 17" descr="Eliminar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19" name="AutoShape 18" descr="Eliminar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20" name="AutoShape 16" descr="Eliminar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21" name="AutoShape 18" descr="Eliminar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2" name="AutoShape 1" descr="Eliminar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3" name="AutoShape 6" descr="Eliminar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4" name="AutoShape 7" descr="Eliminar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5" name="AutoShape 1" descr="Eliminar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6" name="AutoShape 6" descr="Eliminar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27" name="AutoShape 7" descr="Eliminar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28" name="AutoShape 7" descr="Eliminar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29" name="AutoShape 16" descr="Eliminar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30" name="AutoShape 17" descr="Eliminar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31" name="AutoShape 18" descr="Eliminar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32" name="AutoShape 16" descr="Eliminar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33" name="AutoShape 18" descr="Eliminar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4" name="AutoShape 1" descr="Eliminar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5" name="AutoShape 6" descr="Eliminar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6" name="AutoShape 7" descr="Eliminar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7" name="AutoShape 1" descr="Eliminar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38" name="AutoShape 6" descr="Eliminar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39" name="AutoShape 7" descr="Eliminar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40" name="AutoShape 7" descr="Eliminar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41" name="AutoShape 17" descr="Eliminar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42" name="AutoShape 18" descr="Eliminar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3" name="AutoShape 1" descr="Eliminar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4" name="AutoShape 6" descr="Eliminar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5" name="AutoShape 7" descr="Eliminar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6" name="AutoShape 1" descr="Eliminar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7" name="AutoShape 6" descr="Eliminar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48" name="AutoShape 7" descr="Eliminar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49" name="AutoShape 7" descr="Eliminar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50" name="AutoShape 16" descr="Eliminar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51" name="AutoShape 17" descr="Eliminar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52" name="AutoShape 18" descr="Eliminar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53" name="AutoShape 16" descr="Eliminar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54" name="AutoShape 18" descr="Eliminar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55" name="AutoShape 1" descr="Eliminar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56" name="AutoShape 6" descr="Eliminar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57" name="AutoShape 7" descr="Eliminar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58" name="AutoShape 1" descr="Eliminar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59" name="AutoShape 6" descr="Eliminar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60" name="AutoShape 7" descr="Eliminar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1" name="AutoShape 16" descr="Eliminar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2" name="AutoShape 16" descr="Eliminar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63" name="AutoShape 16" descr="Eliminar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64" name="AutoShape 16" descr="Eliminar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5" name="AutoShape 17" descr="Eliminar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6" name="AutoShape 18" descr="Eliminar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7" name="AutoShape 17" descr="Eliminar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68" name="AutoShape 18" descr="Eliminar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69" name="AutoShape 18" descr="Eliminar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70" name="AutoShape 18" descr="Eliminar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1" name="AutoShape 6" descr="Eliminar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2" name="AutoShape 7" descr="Eliminar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3" name="AutoShape 1" descr="Eliminar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4" name="AutoShape 6" descr="Eliminar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5" name="AutoShape 7" descr="Eliminar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76" name="AutoShape 1" descr="Eliminar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77" name="AutoShape 7" descr="Eliminar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78" name="AutoShape 16" descr="Eliminar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79" name="AutoShape 17" descr="Eliminar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80" name="AutoShape 18" descr="Eliminar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81" name="AutoShape 16" descr="Eliminar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82" name="AutoShape 18" descr="Eliminar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3" name="AutoShape 1" descr="Eliminar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4" name="AutoShape 6" descr="Eliminar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5" name="AutoShape 7" descr="Eliminar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6" name="AutoShape 1" descr="Eliminar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7" name="AutoShape 6" descr="Eliminar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88" name="AutoShape 7" descr="Eliminar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489" name="AutoShape 7" descr="Eliminar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490" name="AutoShape 16" descr="Eliminar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91" name="AutoShape 17" descr="Eliminar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492" name="AutoShape 18" descr="Eliminar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93" name="AutoShape 16" descr="Eliminar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494" name="AutoShape 18" descr="Eliminar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95" name="AutoShape 1" descr="Eliminar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96" name="AutoShape 6" descr="Eliminar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97" name="AutoShape 7" descr="Eliminar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98" name="AutoShape 1" descr="Eliminar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499" name="AutoShape 6" descr="Eliminar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00" name="AutoShape 7" descr="Eliminar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01" name="AutoShape 7" descr="Eliminar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02" name="AutoShape 17" descr="Eliminar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03" name="AutoShape 18" descr="Eliminar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4" name="AutoShape 1" descr="Eliminar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5" name="AutoShape 6" descr="Eliminar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6" name="AutoShape 7" descr="Eliminar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7" name="AutoShape 1" descr="Eliminar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8" name="AutoShape 6" descr="Eliminar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09" name="AutoShape 7" descr="Eliminar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10" name="AutoShape 7" descr="Eliminar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11" name="AutoShape 16" descr="Eliminar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12" name="AutoShape 17" descr="Elimin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13" name="AutoShape 18" descr="Eliminar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14" name="AutoShape 16" descr="Eliminar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15" name="AutoShape 18" descr="Eliminar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16" name="AutoShape 1" descr="Eliminar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17" name="AutoShape 6" descr="Eliminar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18" name="AutoShape 7" descr="Eliminar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19" name="AutoShape 1" descr="Eliminar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20" name="AutoShape 6" descr="Eliminar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21" name="AutoShape 7" descr="Elimin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2" name="AutoShape 16" descr="Eliminar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3" name="AutoShape 16" descr="Elimin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24" name="AutoShape 16" descr="Eliminar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25" name="AutoShape 16" descr="Eliminar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6" name="AutoShape 17" descr="Eliminar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7" name="AutoShape 18" descr="Eliminar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8" name="AutoShape 17" descr="Eliminar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29" name="AutoShape 18" descr="Eliminar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30" name="AutoShape 18" descr="Eliminar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31" name="AutoShape 18" descr="Eliminar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2" name="AutoShape 6" descr="Eliminar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3" name="AutoShape 7" descr="Eliminar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4" name="AutoShape 1" descr="Eliminar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5" name="AutoShape 6" descr="Eliminar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6" name="AutoShape 7" descr="Eliminar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37" name="AutoShape 1" descr="Eliminar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38" name="AutoShape 7" descr="Eliminar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39" name="AutoShape 16" descr="Eliminar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40" name="AutoShape 17" descr="Eliminar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41" name="AutoShape 18" descr="Eliminar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42" name="AutoShape 16" descr="Eliminar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43" name="AutoShape 18" descr="Eliminar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4" name="AutoShape 1" descr="Eliminar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5" name="AutoShape 6" descr="Eliminar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6" name="AutoShape 7" descr="Eliminar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7" name="AutoShape 1" descr="Eliminar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8" name="AutoShape 6" descr="Eliminar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49" name="AutoShape 7" descr="Eliminar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50" name="AutoShape 7" descr="Eliminar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51" name="AutoShape 16" descr="Eliminar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52" name="AutoShape 17" descr="Eliminar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53" name="AutoShape 18" descr="Eliminar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54" name="AutoShape 16" descr="Eliminar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55" name="AutoShape 18" descr="Eliminar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56" name="AutoShape 1" descr="Eliminar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57" name="AutoShape 6" descr="Eliminar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58" name="AutoShape 7" descr="Eliminar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59" name="AutoShape 1" descr="Eliminar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0" name="AutoShape 6" descr="Eliminar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61" name="AutoShape 7" descr="Eliminar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2</xdr:row>
      <xdr:rowOff>91472</xdr:rowOff>
    </xdr:to>
    <xdr:sp macro="" textlink="">
      <xdr:nvSpPr>
        <xdr:cNvPr id="562" name="AutoShape 7" descr="Eliminar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824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63" name="AutoShape 17" descr="Eliminar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64" name="AutoShape 18" descr="Eliminar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5" name="AutoShape 1" descr="Eliminar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6" name="AutoShape 6" descr="Eliminar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7" name="AutoShape 7" descr="Eliminar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8" name="AutoShape 1" descr="Eliminar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69" name="AutoShape 6" descr="Eliminar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70" name="AutoShape 7" descr="Eliminar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71" name="AutoShape 16" descr="Eliminar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72" name="AutoShape 17" descr="Eliminar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73" name="AutoShape 18" descr="Eliminar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74" name="AutoShape 16" descr="Eliminar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75" name="AutoShape 18" descr="Eliminar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76" name="AutoShape 1" descr="Eliminar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77" name="AutoShape 6" descr="Eliminar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78" name="AutoShape 7" descr="Eliminar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79" name="AutoShape 1" descr="Eliminar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80" name="AutoShape 6" descr="Eliminar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81" name="AutoShape 7" descr="Eliminar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2" name="AutoShape 16" descr="Eliminar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3" name="AutoShape 16" descr="Eliminar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84" name="AutoShape 16" descr="Eliminar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85" name="AutoShape 16" descr="Eliminar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6" name="AutoShape 17" descr="Eliminar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7" name="AutoShape 18" descr="Eliminar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8" name="AutoShape 17" descr="Eliminar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89" name="AutoShape 18" descr="Eliminar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90" name="AutoShape 18" descr="Eliminar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591" name="AutoShape 18" descr="Eliminar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2" name="AutoShape 6" descr="Eliminar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3" name="AutoShape 7" descr="Eliminar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4" name="AutoShape 1" descr="Eliminar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5" name="AutoShape 6" descr="Eliminar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6" name="AutoShape 7" descr="Eliminar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597" name="AutoShape 1" descr="Eliminar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598" name="AutoShape 16" descr="Eliminar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599" name="AutoShape 17" descr="Eliminar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600" name="AutoShape 18" descr="Eliminar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01" name="AutoShape 16" descr="Eliminar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02" name="AutoShape 18" descr="Eliminar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3" name="AutoShape 1" descr="Eliminar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4" name="AutoShape 6" descr="Eliminar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5" name="AutoShape 7" descr="Eliminar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6" name="AutoShape 1" descr="Eliminar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7" name="AutoShape 6" descr="Eliminar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08" name="AutoShape 7" descr="Eliminar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231127</xdr:rowOff>
    </xdr:to>
    <xdr:sp macro="" textlink="">
      <xdr:nvSpPr>
        <xdr:cNvPr id="609" name="AutoShape 16" descr="Eliminar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9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610" name="AutoShape 17" descr="Eliminar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228212</xdr:rowOff>
    </xdr:to>
    <xdr:sp macro="" textlink="">
      <xdr:nvSpPr>
        <xdr:cNvPr id="611" name="AutoShape 18" descr="Eliminar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12" name="AutoShape 16" descr="Eliminar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476250</xdr:colOff>
      <xdr:row>1</xdr:row>
      <xdr:rowOff>228211</xdr:rowOff>
    </xdr:to>
    <xdr:sp macro="" textlink="">
      <xdr:nvSpPr>
        <xdr:cNvPr id="613" name="AutoShape 18" descr="Eliminar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56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14" name="AutoShape 1" descr="Eliminar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15" name="AutoShape 6" descr="Eliminar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16" name="AutoShape 7" descr="Eliminar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17" name="AutoShape 1" descr="Eliminar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476250" cy="476250"/>
    <xdr:sp macro="" textlink="">
      <xdr:nvSpPr>
        <xdr:cNvPr id="618" name="AutoShape 6" descr="Eliminar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2819400" y="781050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009.server/Documents/SEGUIMIENTO%20-PLANEACION%202021-2023/GENERAL%20PROGRAMA%20CONSILIUM/Plan%20indicativo%20homologado-%20KIT%20TERRITORIAL%20FI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047/Downloads/Users/Usuario/Desktop/PLAN_INVERSIONES_2_P.D.xlsx(VERSION_ANTONIO%2021%20Abri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2021\PLAN%20DE%20ACCION\PLAN%20ACCION%20%202021%20FORMATO%20v1gobern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2020-2023 "/>
      <sheetName val="fisico 2020"/>
      <sheetName val="Fisico 2021 REAL"/>
      <sheetName val="Fisico 2022"/>
      <sheetName val="Listas"/>
      <sheetName val="ListasPDET"/>
      <sheetName val="Iniciativas"/>
      <sheetName val="Catálogo"/>
      <sheetName val="Paz"/>
      <sheetName val="Víctimas"/>
      <sheetName val="ODS"/>
      <sheetName val="PI_Ej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Agricultura y desarrollo rural</v>
          </cell>
        </row>
        <row r="6">
          <cell r="B6" t="str">
            <v>Ambiente y desarrollo sostenible</v>
          </cell>
        </row>
        <row r="7">
          <cell r="B7" t="str">
            <v>Ciencia, tecnología e innovación</v>
          </cell>
        </row>
        <row r="8">
          <cell r="B8" t="str">
            <v>Comercio, industria y turismo</v>
          </cell>
        </row>
        <row r="9">
          <cell r="B9" t="str">
            <v>Cultura</v>
          </cell>
        </row>
        <row r="10">
          <cell r="B10" t="str">
            <v>Deporte y recreación</v>
          </cell>
        </row>
        <row r="11">
          <cell r="B11" t="str">
            <v>Educación</v>
          </cell>
        </row>
        <row r="12">
          <cell r="B12" t="str">
            <v>Gobierno territorial</v>
          </cell>
        </row>
        <row r="13">
          <cell r="B13" t="str">
            <v>Inclusión social y reconciliación</v>
          </cell>
        </row>
        <row r="14">
          <cell r="B14" t="str">
            <v>Información estadística</v>
          </cell>
        </row>
        <row r="15">
          <cell r="B15" t="str">
            <v>Justicia y del derecho</v>
          </cell>
        </row>
        <row r="16">
          <cell r="B16" t="str">
            <v>Minas y energía</v>
          </cell>
        </row>
        <row r="17">
          <cell r="B17" t="str">
            <v>Salud y protección social</v>
          </cell>
        </row>
        <row r="18">
          <cell r="B18" t="str">
            <v>Tecnologías de la información y las comunicaciones</v>
          </cell>
        </row>
        <row r="19">
          <cell r="B19" t="str">
            <v>Trabajo</v>
          </cell>
        </row>
        <row r="20">
          <cell r="B20" t="str">
            <v>Transporte</v>
          </cell>
        </row>
        <row r="21">
          <cell r="B21" t="str">
            <v>Vivienda, ciudad y territorio</v>
          </cell>
        </row>
      </sheetData>
      <sheetData sheetId="8"/>
      <sheetData sheetId="9"/>
      <sheetData sheetId="10">
        <row r="2">
          <cell r="A2" t="str">
            <v>Sin relación con los ODS</v>
          </cell>
        </row>
        <row r="3">
          <cell r="A3" t="str">
            <v>ODS 1. Fin de la pobreza</v>
          </cell>
        </row>
        <row r="4">
          <cell r="A4" t="str">
            <v>ODS 2. Hambre cero</v>
          </cell>
        </row>
        <row r="5">
          <cell r="A5" t="str">
            <v>ODS 3. Salud y bienestar</v>
          </cell>
        </row>
        <row r="6">
          <cell r="A6" t="str">
            <v>ODS 4. Educación de calidad</v>
          </cell>
        </row>
        <row r="7">
          <cell r="A7" t="str">
            <v>ODS 5. Igualdad de género</v>
          </cell>
        </row>
        <row r="8">
          <cell r="A8" t="str">
            <v>ODS 6. Agua limpia y saneamiento</v>
          </cell>
        </row>
        <row r="9">
          <cell r="A9" t="str">
            <v>ODS 7. Energía asequible y no contaminante</v>
          </cell>
        </row>
        <row r="10">
          <cell r="A10" t="str">
            <v>ODS 8. Trabajo decente y crecimiento económico</v>
          </cell>
        </row>
        <row r="11">
          <cell r="A11" t="str">
            <v>ODS 9. Industria, innovación e infraestructuras</v>
          </cell>
        </row>
        <row r="12">
          <cell r="A12" t="str">
            <v>ODS 10. Reducción de las desigualdades</v>
          </cell>
        </row>
        <row r="13">
          <cell r="A13" t="str">
            <v>ODS 11. Ciudades y comunidades sostenibles</v>
          </cell>
        </row>
        <row r="14">
          <cell r="A14" t="str">
            <v>ODS 12. Producción y consumo responsables</v>
          </cell>
        </row>
        <row r="15">
          <cell r="A15" t="str">
            <v>ODS 13. Acción por el clima</v>
          </cell>
        </row>
        <row r="16">
          <cell r="A16" t="str">
            <v>ODS 14. Vida submarina</v>
          </cell>
        </row>
        <row r="17">
          <cell r="A17" t="str">
            <v>ODS 15. Vida de ecosistemas terrestres</v>
          </cell>
        </row>
        <row r="18">
          <cell r="A18" t="str">
            <v>ODS 16. Paz, justicia e instituciones sólidas</v>
          </cell>
        </row>
        <row r="19">
          <cell r="A19" t="str">
            <v>ODS 17. Alianzas para lograr los objetivos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i"/>
      <sheetName val="MODIFICADO 25 NOV"/>
      <sheetName val="MODIFICADO 24 FEB (12)"/>
      <sheetName val="PTO 24 FEB"/>
      <sheetName val=" EGRE SEC CENT"/>
      <sheetName val="ING SEC CENT"/>
      <sheetName val="PROYECTOS ESTRATEGICOS"/>
      <sheetName val="Gastos_Inversión_2012"/>
      <sheetName val="RESUMEN"/>
      <sheetName val="POAI 2012-2015"/>
      <sheetName val="POR SECTORES EJECUTADO 31 DE M"/>
      <sheetName val="Analisis de alternativas"/>
      <sheetName val="ftes y usos"/>
      <sheetName val="Deuda"/>
      <sheetName val="SGP"/>
      <sheetName val="INDICADORES DEUDA"/>
      <sheetName val="Hoja3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2">
          <cell r="AA102">
            <v>219902577500</v>
          </cell>
        </row>
      </sheetData>
      <sheetData sheetId="5">
        <row r="5">
          <cell r="Z5">
            <v>127071249624</v>
          </cell>
        </row>
      </sheetData>
      <sheetData sheetId="6">
        <row r="5">
          <cell r="Z5">
            <v>127071249624</v>
          </cell>
        </row>
      </sheetData>
      <sheetData sheetId="7">
        <row r="29">
          <cell r="G29">
            <v>301227119205.59802</v>
          </cell>
        </row>
      </sheetData>
      <sheetData sheetId="8" refreshError="1"/>
      <sheetData sheetId="9">
        <row r="449">
          <cell r="Z449">
            <v>280820231681</v>
          </cell>
        </row>
      </sheetData>
      <sheetData sheetId="10">
        <row r="437">
          <cell r="M437">
            <v>16651493620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ÒN"/>
      <sheetName val="Hoja1"/>
      <sheetName val="Hoja2"/>
    </sheetNames>
    <sheetDataSet>
      <sheetData sheetId="0" refreshError="1"/>
      <sheetData sheetId="1">
        <row r="4">
          <cell r="A4" t="str">
            <v>1. EQUIDAD</v>
          </cell>
          <cell r="F4" t="str">
            <v>1. Tolima, tierra de inclusión y bienestar</v>
          </cell>
        </row>
        <row r="5">
          <cell r="A5" t="str">
            <v>2. COMPETITIVIDAD</v>
          </cell>
          <cell r="F5" t="str">
            <v>2. Tolima, tierra de oportunidades</v>
          </cell>
        </row>
        <row r="6">
          <cell r="A6" t="str">
            <v>3. GOBERNABILIDAD</v>
          </cell>
          <cell r="F6" t="str">
            <v>3. Tolima, Gobierno de paz, unidad y reconciliación</v>
          </cell>
        </row>
        <row r="7">
          <cell r="A7" t="str">
            <v>4. SOSTENIBILIDAD</v>
          </cell>
          <cell r="F7" t="str">
            <v>4. Tolima, Territorio de conciencia ambiental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126"/>
  <sheetViews>
    <sheetView showGridLines="0" tabSelected="1" topLeftCell="AF1" zoomScale="60" zoomScaleNormal="60" workbookViewId="0">
      <selection activeCell="AG110" sqref="AG110"/>
    </sheetView>
  </sheetViews>
  <sheetFormatPr baseColWidth="10" defaultColWidth="11.42578125" defaultRowHeight="15" x14ac:dyDescent="0.2"/>
  <cols>
    <col min="1" max="1" width="30.42578125" style="1" customWidth="1"/>
    <col min="2" max="2" width="50.42578125" style="24" customWidth="1"/>
    <col min="3" max="3" width="25.42578125" style="1" customWidth="1"/>
    <col min="4" max="4" width="20" style="1" customWidth="1"/>
    <col min="5" max="5" width="18.42578125" style="1" customWidth="1"/>
    <col min="6" max="6" width="20.28515625" style="1" customWidth="1"/>
    <col min="7" max="7" width="18.42578125" style="1" customWidth="1"/>
    <col min="8" max="8" width="17.42578125" style="1" customWidth="1"/>
    <col min="9" max="9" width="15.5703125" style="1" customWidth="1"/>
    <col min="10" max="10" width="12.5703125" style="1" customWidth="1"/>
    <col min="11" max="11" width="61.85546875" style="30" customWidth="1"/>
    <col min="12" max="12" width="48.42578125" style="30" customWidth="1"/>
    <col min="13" max="13" width="21.28515625" style="23" customWidth="1"/>
    <col min="14" max="14" width="53.140625" style="24" customWidth="1"/>
    <col min="15" max="15" width="33.7109375" style="1" customWidth="1"/>
    <col min="16" max="16" width="29.42578125" style="24" customWidth="1"/>
    <col min="17" max="17" width="65.85546875" style="1" hidden="1" customWidth="1"/>
    <col min="18" max="18" width="18.7109375" style="1" hidden="1" customWidth="1"/>
    <col min="19" max="19" width="55" style="24" hidden="1" customWidth="1"/>
    <col min="20" max="20" width="22.85546875" style="24" hidden="1" customWidth="1"/>
    <col min="21" max="21" width="19.5703125" style="25" hidden="1" customWidth="1"/>
    <col min="22" max="22" width="19.5703125" style="23" hidden="1" customWidth="1"/>
    <col min="23" max="23" width="22.140625" style="23" hidden="1" customWidth="1"/>
    <col min="24" max="24" width="17.7109375" style="23" hidden="1" customWidth="1"/>
    <col min="25" max="25" width="16.42578125" style="23" hidden="1" customWidth="1"/>
    <col min="26" max="26" width="16.7109375" style="23" hidden="1" customWidth="1"/>
    <col min="27" max="27" width="19.28515625" style="23" hidden="1" customWidth="1"/>
    <col min="28" max="28" width="19.28515625" style="23" customWidth="1"/>
    <col min="29" max="29" width="11.85546875" style="23" customWidth="1"/>
    <col min="30" max="30" width="11.85546875" style="26" customWidth="1"/>
    <col min="31" max="32" width="11.85546875" style="27" customWidth="1"/>
    <col min="33" max="33" width="52.28515625" style="24" customWidth="1"/>
    <col min="34" max="34" width="12" style="15" bestFit="1" customWidth="1"/>
    <col min="35" max="36" width="10.42578125" style="23" bestFit="1" customWidth="1"/>
    <col min="37" max="37" width="10.42578125" style="28" bestFit="1" customWidth="1"/>
    <col min="38" max="38" width="10.5703125" style="28" bestFit="1" customWidth="1"/>
    <col min="39" max="39" width="13.7109375" style="29" customWidth="1"/>
    <col min="40" max="40" width="30.42578125" style="23" customWidth="1"/>
    <col min="41" max="41" width="55.5703125" style="24" customWidth="1"/>
    <col min="42" max="42" width="44" style="30" bestFit="1" customWidth="1"/>
    <col min="43" max="43" width="54" style="30" bestFit="1" customWidth="1"/>
    <col min="44" max="44" width="99.140625" style="24" bestFit="1" customWidth="1"/>
    <col min="45" max="45" width="47.5703125" style="24" bestFit="1" customWidth="1"/>
    <col min="46" max="46" width="19.42578125" style="24" bestFit="1" customWidth="1"/>
    <col min="47" max="47" width="36.5703125" style="24" bestFit="1" customWidth="1"/>
    <col min="48" max="48" width="43.5703125" style="1" hidden="1" customWidth="1"/>
    <col min="49" max="49" width="21.5703125" style="1" hidden="1" customWidth="1"/>
    <col min="50" max="50" width="48.7109375" style="24" hidden="1" customWidth="1"/>
    <col min="51" max="51" width="27.28515625" style="1" hidden="1" customWidth="1"/>
    <col min="52" max="52" width="34.42578125" style="24" hidden="1" customWidth="1"/>
    <col min="53" max="54" width="20.28515625" style="79" hidden="1" customWidth="1"/>
    <col min="55" max="55" width="15.28515625" style="79" hidden="1" customWidth="1"/>
    <col min="56" max="56" width="17" style="79" hidden="1" customWidth="1"/>
    <col min="57" max="57" width="14.42578125" style="79" hidden="1" customWidth="1"/>
    <col min="58" max="58" width="16" style="79" hidden="1" customWidth="1"/>
    <col min="59" max="59" width="20.28515625" style="79" hidden="1" customWidth="1"/>
    <col min="60" max="60" width="16.7109375" style="79" hidden="1" customWidth="1"/>
    <col min="61" max="61" width="16.140625" style="79" hidden="1" customWidth="1"/>
    <col min="62" max="62" width="25.5703125" style="79" hidden="1" customWidth="1"/>
    <col min="63" max="63" width="22.42578125" style="79" hidden="1" customWidth="1"/>
    <col min="64" max="64" width="22.28515625" style="79" hidden="1" customWidth="1"/>
    <col min="65" max="65" width="22.85546875" style="79" customWidth="1"/>
    <col min="66" max="66" width="23.7109375" style="79" customWidth="1"/>
    <col min="67" max="67" width="20.5703125" style="79" hidden="1" customWidth="1"/>
    <col min="68" max="68" width="19" style="79" hidden="1" customWidth="1"/>
    <col min="69" max="69" width="16.42578125" style="79" hidden="1" customWidth="1"/>
    <col min="70" max="70" width="23.5703125" style="79" customWidth="1"/>
    <col min="71" max="71" width="15.5703125" style="79" hidden="1" customWidth="1"/>
    <col min="72" max="72" width="16.5703125" style="79" hidden="1" customWidth="1"/>
    <col min="73" max="73" width="19.5703125" style="79" hidden="1" customWidth="1"/>
    <col min="74" max="74" width="18.5703125" style="79" hidden="1" customWidth="1"/>
    <col min="75" max="75" width="13.5703125" style="79" hidden="1" customWidth="1"/>
    <col min="76" max="76" width="13.28515625" style="79" hidden="1" customWidth="1"/>
    <col min="77" max="77" width="23" style="79" bestFit="1" customWidth="1"/>
    <col min="78" max="78" width="13.85546875" style="79" hidden="1" customWidth="1"/>
    <col min="79" max="79" width="30.7109375" style="79" customWidth="1"/>
    <col min="80" max="80" width="21.28515625" style="79" customWidth="1"/>
    <col min="81" max="81" width="19.28515625" style="79" hidden="1" customWidth="1"/>
    <col min="82" max="82" width="20.85546875" style="79" hidden="1" customWidth="1"/>
    <col min="83" max="83" width="16.5703125" style="79" hidden="1" customWidth="1"/>
    <col min="84" max="84" width="21.5703125" style="79" customWidth="1"/>
    <col min="85" max="85" width="17.7109375" style="79" hidden="1" customWidth="1"/>
    <col min="86" max="86" width="19.140625" style="79" hidden="1" customWidth="1"/>
    <col min="87" max="87" width="18.5703125" style="79" hidden="1" customWidth="1"/>
    <col min="88" max="88" width="16.7109375" style="79" hidden="1" customWidth="1"/>
    <col min="89" max="89" width="12.5703125" style="79" hidden="1" customWidth="1"/>
    <col min="90" max="90" width="12.85546875" style="79" hidden="1" customWidth="1"/>
    <col min="91" max="91" width="23.42578125" style="79" customWidth="1"/>
    <col min="92" max="92" width="13.5703125" style="79" hidden="1" customWidth="1"/>
    <col min="93" max="93" width="23.42578125" style="79" bestFit="1" customWidth="1"/>
    <col min="94" max="94" width="23.140625" style="79" customWidth="1"/>
    <col min="95" max="95" width="20" style="1" hidden="1" customWidth="1"/>
    <col min="96" max="96" width="19" style="1" hidden="1" customWidth="1"/>
    <col min="97" max="97" width="15.42578125" style="1" hidden="1" customWidth="1"/>
    <col min="98" max="98" width="18.85546875" style="1" customWidth="1"/>
    <col min="99" max="99" width="13.7109375" style="1" hidden="1" customWidth="1"/>
    <col min="100" max="100" width="15.140625" style="1" hidden="1" customWidth="1"/>
    <col min="101" max="101" width="13.7109375" style="1" hidden="1" customWidth="1"/>
    <col min="102" max="102" width="13.5703125" style="1" hidden="1" customWidth="1"/>
    <col min="103" max="103" width="14.85546875" style="1" hidden="1" customWidth="1"/>
    <col min="104" max="104" width="13.28515625" style="1" hidden="1" customWidth="1"/>
    <col min="105" max="105" width="24.85546875" style="1" customWidth="1"/>
    <col min="106" max="106" width="12.28515625" style="1" hidden="1" customWidth="1"/>
    <col min="107" max="107" width="22.85546875" style="1" customWidth="1"/>
    <col min="108" max="108" width="22.42578125" style="1" customWidth="1"/>
    <col min="109" max="109" width="20.28515625" style="1" hidden="1" customWidth="1"/>
    <col min="110" max="110" width="18.42578125" style="1" hidden="1" customWidth="1"/>
    <col min="111" max="111" width="15.42578125" style="1" hidden="1" customWidth="1"/>
    <col min="112" max="112" width="18.140625" style="1" hidden="1" customWidth="1"/>
    <col min="113" max="113" width="14.7109375" style="1" hidden="1" customWidth="1"/>
    <col min="114" max="114" width="18.140625" style="1" hidden="1" customWidth="1"/>
    <col min="115" max="115" width="20" style="1" hidden="1" customWidth="1"/>
    <col min="116" max="116" width="15.5703125" style="1" hidden="1" customWidth="1"/>
    <col min="117" max="117" width="13.5703125" style="1" hidden="1" customWidth="1"/>
    <col min="118" max="118" width="12.5703125" style="1" hidden="1" customWidth="1"/>
    <col min="119" max="119" width="19.7109375" style="1" bestFit="1" customWidth="1"/>
    <col min="120" max="120" width="15.42578125" style="1" hidden="1" customWidth="1"/>
    <col min="121" max="121" width="26" style="1" customWidth="1"/>
    <col min="122" max="122" width="22.85546875" style="1" customWidth="1"/>
    <col min="123" max="123" width="20.85546875" style="1" hidden="1" customWidth="1"/>
    <col min="124" max="124" width="17.7109375" style="1" hidden="1" customWidth="1"/>
    <col min="125" max="125" width="15.85546875" style="1" hidden="1" customWidth="1"/>
    <col min="126" max="126" width="16.42578125" style="1" hidden="1" customWidth="1"/>
    <col min="127" max="127" width="17.7109375" style="1" hidden="1" customWidth="1"/>
    <col min="128" max="128" width="19.140625" style="1" hidden="1" customWidth="1"/>
    <col min="129" max="129" width="19.28515625" style="1" hidden="1" customWidth="1"/>
    <col min="130" max="130" width="17.7109375" style="1" hidden="1" customWidth="1"/>
    <col min="131" max="131" width="13.5703125" style="1" hidden="1" customWidth="1"/>
    <col min="132" max="132" width="12" style="1" hidden="1" customWidth="1"/>
    <col min="133" max="133" width="20.85546875" style="1" customWidth="1"/>
    <col min="134" max="134" width="12.5703125" style="1" hidden="1" customWidth="1"/>
    <col min="135" max="135" width="24.28515625" style="1" customWidth="1"/>
    <col min="136" max="136" width="19" style="31" customWidth="1"/>
    <col min="137" max="137" width="48.7109375" style="32" customWidth="1"/>
    <col min="138" max="138" width="37.5703125" style="30" customWidth="1"/>
    <col min="139" max="16384" width="11.42578125" style="2"/>
  </cols>
  <sheetData>
    <row r="1" spans="1:139" ht="18" customHeight="1" x14ac:dyDescent="0.2">
      <c r="AE1" s="35"/>
      <c r="AF1" s="35"/>
      <c r="AH1" s="154"/>
      <c r="AK1" s="36"/>
      <c r="AL1" s="36"/>
      <c r="EF1" s="37"/>
    </row>
    <row r="2" spans="1:139" ht="40.35" customHeight="1" x14ac:dyDescent="0.2">
      <c r="B2" s="593" t="s">
        <v>110</v>
      </c>
      <c r="C2" s="594"/>
      <c r="D2" s="590" t="s">
        <v>111</v>
      </c>
      <c r="E2" s="591"/>
      <c r="F2" s="591"/>
      <c r="G2" s="591"/>
      <c r="H2" s="591"/>
      <c r="I2" s="591"/>
      <c r="J2" s="591"/>
      <c r="K2" s="592"/>
      <c r="L2" s="599" t="s">
        <v>76</v>
      </c>
      <c r="M2" s="599"/>
      <c r="N2" s="599"/>
      <c r="O2" s="599"/>
      <c r="P2" s="601"/>
      <c r="Q2" s="602"/>
      <c r="R2" s="602"/>
      <c r="S2" s="603"/>
      <c r="T2" s="65"/>
      <c r="U2" s="600"/>
      <c r="V2" s="600"/>
      <c r="W2" s="600"/>
      <c r="X2" s="600"/>
      <c r="Y2" s="600"/>
      <c r="Z2" s="600"/>
      <c r="AA2" s="600"/>
      <c r="AB2" s="600"/>
      <c r="AE2" s="35"/>
      <c r="AF2" s="35"/>
      <c r="AH2" s="154"/>
      <c r="AK2" s="36"/>
      <c r="AL2" s="36"/>
      <c r="EF2" s="37"/>
    </row>
    <row r="3" spans="1:139" ht="21.75" customHeight="1" x14ac:dyDescent="0.2">
      <c r="B3" s="595"/>
      <c r="C3" s="596"/>
      <c r="D3" s="622" t="s">
        <v>112</v>
      </c>
      <c r="E3" s="623"/>
      <c r="F3" s="623"/>
      <c r="G3" s="623"/>
      <c r="H3" s="623"/>
      <c r="I3" s="623"/>
      <c r="J3" s="623"/>
      <c r="K3" s="624"/>
      <c r="L3" s="599" t="s">
        <v>77</v>
      </c>
      <c r="M3" s="599"/>
      <c r="N3" s="599"/>
      <c r="O3" s="599"/>
      <c r="P3" s="604"/>
      <c r="Q3" s="605"/>
      <c r="R3" s="605"/>
      <c r="S3" s="606"/>
      <c r="T3" s="66"/>
      <c r="U3" s="600"/>
      <c r="V3" s="600"/>
      <c r="W3" s="600"/>
      <c r="X3" s="600"/>
      <c r="Y3" s="600"/>
      <c r="Z3" s="600"/>
      <c r="AA3" s="600"/>
      <c r="AB3" s="600"/>
      <c r="AE3" s="35"/>
      <c r="AF3" s="35"/>
      <c r="AH3" s="154"/>
      <c r="AK3" s="36"/>
      <c r="AL3" s="36"/>
      <c r="EF3" s="37"/>
    </row>
    <row r="4" spans="1:139" ht="16.5" hidden="1" customHeight="1" x14ac:dyDescent="0.2">
      <c r="B4" s="595"/>
      <c r="C4" s="596"/>
      <c r="D4" s="616" t="s">
        <v>113</v>
      </c>
      <c r="E4" s="617"/>
      <c r="F4" s="617"/>
      <c r="G4" s="617"/>
      <c r="H4" s="617"/>
      <c r="I4" s="617"/>
      <c r="J4" s="617"/>
      <c r="K4" s="618"/>
      <c r="L4" s="599" t="s">
        <v>78</v>
      </c>
      <c r="M4" s="599"/>
      <c r="N4" s="599"/>
      <c r="O4" s="599"/>
      <c r="P4" s="601"/>
      <c r="Q4" s="602"/>
      <c r="R4" s="602"/>
      <c r="S4" s="603"/>
      <c r="T4" s="65"/>
      <c r="U4" s="600"/>
      <c r="V4" s="600"/>
      <c r="W4" s="600"/>
      <c r="X4" s="600"/>
      <c r="Y4" s="600"/>
      <c r="Z4" s="600"/>
      <c r="AA4" s="600"/>
      <c r="AB4" s="600"/>
      <c r="AE4" s="35"/>
      <c r="AF4" s="35"/>
      <c r="AH4" s="154"/>
      <c r="AK4" s="36"/>
      <c r="AL4" s="36"/>
      <c r="EF4" s="37"/>
    </row>
    <row r="5" spans="1:139" ht="21.75" hidden="1" customHeight="1" x14ac:dyDescent="0.2">
      <c r="B5" s="595"/>
      <c r="C5" s="596"/>
      <c r="D5" s="619"/>
      <c r="E5" s="620"/>
      <c r="F5" s="620"/>
      <c r="G5" s="620"/>
      <c r="H5" s="620"/>
      <c r="I5" s="620"/>
      <c r="J5" s="620"/>
      <c r="K5" s="621"/>
      <c r="L5" s="599" t="s">
        <v>79</v>
      </c>
      <c r="M5" s="599"/>
      <c r="N5" s="599"/>
      <c r="O5" s="599"/>
      <c r="P5" s="601"/>
      <c r="Q5" s="602"/>
      <c r="R5" s="602"/>
      <c r="S5" s="603"/>
      <c r="T5" s="65"/>
      <c r="U5" s="600"/>
      <c r="V5" s="600"/>
      <c r="W5" s="600"/>
      <c r="X5" s="600"/>
      <c r="Y5" s="600"/>
      <c r="Z5" s="600"/>
      <c r="AA5" s="600"/>
      <c r="AB5" s="600"/>
      <c r="AE5" s="35"/>
      <c r="AF5" s="35"/>
      <c r="AH5" s="154"/>
      <c r="AK5" s="36"/>
      <c r="AL5" s="36"/>
      <c r="EF5" s="37"/>
    </row>
    <row r="6" spans="1:139" ht="22.5" hidden="1" customHeight="1" x14ac:dyDescent="0.2">
      <c r="B6" s="597"/>
      <c r="C6" s="598"/>
      <c r="D6" s="590" t="s">
        <v>114</v>
      </c>
      <c r="E6" s="591"/>
      <c r="F6" s="591"/>
      <c r="G6" s="591"/>
      <c r="H6" s="591"/>
      <c r="I6" s="591"/>
      <c r="J6" s="591"/>
      <c r="K6" s="592"/>
      <c r="L6" s="599" t="s">
        <v>80</v>
      </c>
      <c r="M6" s="599"/>
      <c r="N6" s="599"/>
      <c r="O6" s="599"/>
      <c r="P6" s="601"/>
      <c r="Q6" s="602"/>
      <c r="R6" s="602"/>
      <c r="S6" s="603"/>
      <c r="T6" s="65"/>
      <c r="U6" s="600"/>
      <c r="V6" s="600"/>
      <c r="W6" s="600"/>
      <c r="X6" s="600"/>
      <c r="Y6" s="600"/>
      <c r="Z6" s="600"/>
      <c r="AA6" s="600"/>
      <c r="AB6" s="600"/>
      <c r="AE6" s="35"/>
      <c r="AF6" s="35"/>
      <c r="AH6" s="154"/>
      <c r="AK6" s="36"/>
      <c r="AL6" s="36"/>
      <c r="EF6" s="37"/>
    </row>
    <row r="7" spans="1:139" hidden="1" x14ac:dyDescent="0.2">
      <c r="AE7" s="35"/>
      <c r="AF7" s="35"/>
      <c r="AH7" s="154"/>
      <c r="AK7" s="36"/>
      <c r="AL7" s="36"/>
      <c r="EF7" s="37"/>
    </row>
    <row r="8" spans="1:139" hidden="1" x14ac:dyDescent="0.2"/>
    <row r="9" spans="1:139" s="3" customFormat="1" ht="19.5" hidden="1" customHeight="1" x14ac:dyDescent="0.2">
      <c r="A9" s="613" t="s">
        <v>81</v>
      </c>
      <c r="B9" s="614"/>
      <c r="C9" s="614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  <c r="AC9" s="614"/>
      <c r="AD9" s="614"/>
      <c r="AE9" s="614"/>
      <c r="AF9" s="614"/>
      <c r="AG9" s="614"/>
      <c r="AH9" s="614"/>
      <c r="AI9" s="614"/>
      <c r="AJ9" s="614"/>
      <c r="AK9" s="614"/>
      <c r="AL9" s="614"/>
      <c r="AM9" s="614"/>
      <c r="AN9" s="614"/>
      <c r="AO9" s="614"/>
      <c r="AP9" s="614"/>
      <c r="AQ9" s="614"/>
      <c r="AR9" s="614"/>
      <c r="AS9" s="614"/>
      <c r="AT9" s="614"/>
      <c r="AU9" s="614"/>
      <c r="AV9" s="614"/>
      <c r="AW9" s="614"/>
      <c r="AX9" s="614"/>
      <c r="AY9" s="614"/>
      <c r="AZ9" s="614"/>
      <c r="BA9" s="614"/>
      <c r="BB9" s="614"/>
      <c r="BC9" s="614"/>
      <c r="BD9" s="614"/>
      <c r="BE9" s="614"/>
      <c r="BF9" s="614"/>
      <c r="BG9" s="614"/>
      <c r="BH9" s="614"/>
      <c r="BI9" s="614"/>
      <c r="BJ9" s="614"/>
      <c r="BK9" s="614"/>
      <c r="BL9" s="614"/>
      <c r="BM9" s="614"/>
      <c r="BN9" s="614"/>
      <c r="BO9" s="614"/>
      <c r="BP9" s="614"/>
      <c r="BQ9" s="614"/>
      <c r="BR9" s="614"/>
      <c r="BS9" s="614"/>
      <c r="BT9" s="614"/>
      <c r="BU9" s="614"/>
      <c r="BV9" s="614"/>
      <c r="BW9" s="614"/>
      <c r="BX9" s="614"/>
      <c r="BY9" s="614"/>
      <c r="BZ9" s="614"/>
      <c r="CA9" s="614"/>
      <c r="CB9" s="614"/>
      <c r="CC9" s="614"/>
      <c r="CD9" s="614"/>
      <c r="CE9" s="614"/>
      <c r="CF9" s="614"/>
      <c r="CG9" s="614"/>
      <c r="CH9" s="614"/>
      <c r="CI9" s="614"/>
      <c r="CJ9" s="614"/>
      <c r="CK9" s="614"/>
      <c r="CL9" s="614"/>
      <c r="CM9" s="614"/>
      <c r="CN9" s="614"/>
      <c r="CO9" s="614"/>
      <c r="CP9" s="614"/>
      <c r="CQ9" s="614"/>
      <c r="CR9" s="614"/>
      <c r="CS9" s="614"/>
      <c r="CT9" s="614"/>
      <c r="CU9" s="614"/>
      <c r="CV9" s="614"/>
      <c r="CW9" s="614"/>
      <c r="CX9" s="614"/>
      <c r="CY9" s="614"/>
      <c r="CZ9" s="614"/>
      <c r="DA9" s="614"/>
      <c r="DB9" s="614"/>
      <c r="DC9" s="614"/>
      <c r="DD9" s="614"/>
      <c r="DE9" s="614"/>
      <c r="DF9" s="614"/>
      <c r="DG9" s="614"/>
      <c r="DH9" s="614"/>
      <c r="DI9" s="614"/>
      <c r="DJ9" s="614"/>
      <c r="DK9" s="614"/>
      <c r="DL9" s="614"/>
      <c r="DM9" s="614"/>
      <c r="DN9" s="614"/>
      <c r="DO9" s="614"/>
      <c r="DP9" s="614"/>
      <c r="DQ9" s="614"/>
      <c r="DR9" s="614"/>
      <c r="DS9" s="614"/>
      <c r="DT9" s="614"/>
      <c r="DU9" s="614"/>
      <c r="DV9" s="614"/>
      <c r="DW9" s="614"/>
      <c r="DX9" s="614"/>
      <c r="DY9" s="614"/>
      <c r="DZ9" s="614"/>
      <c r="EA9" s="614"/>
      <c r="EB9" s="614"/>
      <c r="EC9" s="614"/>
      <c r="ED9" s="614"/>
      <c r="EE9" s="614"/>
      <c r="EF9" s="614"/>
      <c r="EG9" s="614"/>
      <c r="EH9" s="615"/>
      <c r="EI9" s="2"/>
    </row>
    <row r="10" spans="1:139" s="3" customFormat="1" ht="42" hidden="1" customHeight="1" x14ac:dyDescent="0.2">
      <c r="A10" s="633" t="s">
        <v>118</v>
      </c>
      <c r="B10" s="634"/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  <c r="O10" s="634"/>
      <c r="P10" s="634"/>
      <c r="Q10" s="634"/>
      <c r="R10" s="634"/>
      <c r="S10" s="634"/>
      <c r="T10" s="634"/>
      <c r="U10" s="634"/>
      <c r="V10" s="634"/>
      <c r="W10" s="634"/>
      <c r="X10" s="634"/>
      <c r="Y10" s="634"/>
      <c r="Z10" s="634"/>
      <c r="AA10" s="634"/>
      <c r="AB10" s="634"/>
      <c r="AC10" s="634"/>
      <c r="AD10" s="634"/>
      <c r="AE10" s="634"/>
      <c r="AF10" s="634"/>
      <c r="AG10" s="634"/>
      <c r="AH10" s="634"/>
      <c r="AI10" s="634"/>
      <c r="AJ10" s="634"/>
      <c r="AK10" s="634"/>
      <c r="AL10" s="634"/>
      <c r="AM10" s="634"/>
      <c r="AN10" s="634"/>
      <c r="AO10" s="634"/>
      <c r="AP10" s="634"/>
      <c r="AQ10" s="634"/>
      <c r="AR10" s="634"/>
      <c r="AS10" s="634"/>
      <c r="AT10" s="634"/>
      <c r="AU10" s="634"/>
      <c r="AV10" s="634"/>
      <c r="AW10" s="634"/>
      <c r="AX10" s="634"/>
      <c r="AY10" s="634"/>
      <c r="AZ10" s="634"/>
      <c r="BA10" s="634"/>
      <c r="BB10" s="634"/>
      <c r="BC10" s="634"/>
      <c r="BD10" s="634"/>
      <c r="BE10" s="634"/>
      <c r="BF10" s="634"/>
      <c r="BG10" s="634"/>
      <c r="BH10" s="634"/>
      <c r="BI10" s="634"/>
      <c r="BJ10" s="634"/>
      <c r="BK10" s="634"/>
      <c r="BL10" s="634"/>
      <c r="BM10" s="634"/>
      <c r="BN10" s="634"/>
      <c r="BO10" s="634"/>
      <c r="BP10" s="634"/>
      <c r="BQ10" s="634"/>
      <c r="BR10" s="634"/>
      <c r="BS10" s="634"/>
      <c r="BT10" s="634"/>
      <c r="BU10" s="634"/>
      <c r="BV10" s="634"/>
      <c r="BW10" s="634"/>
      <c r="BX10" s="634"/>
      <c r="BY10" s="634"/>
      <c r="BZ10" s="634"/>
      <c r="CA10" s="634"/>
      <c r="CB10" s="634"/>
      <c r="CC10" s="634"/>
      <c r="CD10" s="634"/>
      <c r="CE10" s="634"/>
      <c r="CF10" s="634"/>
      <c r="CG10" s="634"/>
      <c r="CH10" s="634"/>
      <c r="CI10" s="634"/>
      <c r="CJ10" s="634"/>
      <c r="CK10" s="634"/>
      <c r="CL10" s="634"/>
      <c r="CM10" s="634"/>
      <c r="CN10" s="634"/>
      <c r="CO10" s="634"/>
      <c r="CP10" s="634"/>
      <c r="CQ10" s="634"/>
      <c r="CR10" s="634"/>
      <c r="CS10" s="634"/>
      <c r="CT10" s="634"/>
      <c r="CU10" s="634"/>
      <c r="CV10" s="634"/>
      <c r="CW10" s="634"/>
      <c r="CX10" s="634"/>
      <c r="CY10" s="634"/>
      <c r="CZ10" s="634"/>
      <c r="DA10" s="634"/>
      <c r="DB10" s="634"/>
      <c r="DC10" s="634"/>
      <c r="DD10" s="634"/>
      <c r="DE10" s="634"/>
      <c r="DF10" s="634"/>
      <c r="DG10" s="634"/>
      <c r="DH10" s="634"/>
      <c r="DI10" s="634"/>
      <c r="DJ10" s="634"/>
      <c r="DK10" s="634"/>
      <c r="DL10" s="634"/>
      <c r="DM10" s="634"/>
      <c r="DN10" s="634"/>
      <c r="DO10" s="634"/>
      <c r="DP10" s="634"/>
      <c r="DQ10" s="634"/>
      <c r="DR10" s="634"/>
      <c r="DS10" s="634"/>
      <c r="DT10" s="634"/>
      <c r="DU10" s="634"/>
      <c r="DV10" s="634"/>
      <c r="DW10" s="634"/>
      <c r="DX10" s="634"/>
      <c r="DY10" s="634"/>
      <c r="DZ10" s="634"/>
      <c r="EA10" s="634"/>
      <c r="EB10" s="634"/>
      <c r="EC10" s="634"/>
      <c r="ED10" s="634"/>
      <c r="EE10" s="634"/>
      <c r="EF10" s="634"/>
      <c r="EG10" s="634"/>
      <c r="EH10" s="635"/>
      <c r="EI10" s="2"/>
    </row>
    <row r="11" spans="1:139" s="4" customFormat="1" ht="24" customHeight="1" x14ac:dyDescent="0.2">
      <c r="A11" s="524" t="s">
        <v>100</v>
      </c>
      <c r="B11" s="524" t="s">
        <v>83</v>
      </c>
      <c r="C11" s="524" t="s">
        <v>84</v>
      </c>
      <c r="D11" s="524" t="s">
        <v>101</v>
      </c>
      <c r="E11" s="551" t="s">
        <v>85</v>
      </c>
      <c r="F11" s="551" t="s">
        <v>86</v>
      </c>
      <c r="G11" s="551" t="s">
        <v>87</v>
      </c>
      <c r="H11" s="551" t="s">
        <v>302</v>
      </c>
      <c r="I11" s="524" t="s">
        <v>105</v>
      </c>
      <c r="J11" s="524" t="s">
        <v>106</v>
      </c>
      <c r="K11" s="524" t="s">
        <v>88</v>
      </c>
      <c r="L11" s="524" t="s">
        <v>89</v>
      </c>
      <c r="M11" s="524" t="s">
        <v>102</v>
      </c>
      <c r="N11" s="524" t="s">
        <v>117</v>
      </c>
      <c r="O11" s="524" t="s">
        <v>90</v>
      </c>
      <c r="P11" s="557" t="s">
        <v>91</v>
      </c>
      <c r="Q11" s="554" t="s">
        <v>92</v>
      </c>
      <c r="R11" s="524" t="s">
        <v>107</v>
      </c>
      <c r="S11" s="524" t="s">
        <v>93</v>
      </c>
      <c r="T11" s="524" t="s">
        <v>108</v>
      </c>
      <c r="U11" s="524" t="s">
        <v>94</v>
      </c>
      <c r="V11" s="524" t="s">
        <v>29</v>
      </c>
      <c r="W11" s="524" t="s">
        <v>95</v>
      </c>
      <c r="X11" s="524" t="s">
        <v>96</v>
      </c>
      <c r="Y11" s="524" t="s">
        <v>97</v>
      </c>
      <c r="Z11" s="524" t="s">
        <v>98</v>
      </c>
      <c r="AA11" s="524" t="s">
        <v>99</v>
      </c>
      <c r="AB11" s="524" t="s">
        <v>30</v>
      </c>
      <c r="AC11" s="636" t="s">
        <v>82</v>
      </c>
      <c r="AD11" s="637"/>
      <c r="AE11" s="637"/>
      <c r="AF11" s="638"/>
      <c r="AG11" s="524" t="s">
        <v>207</v>
      </c>
      <c r="AH11" s="529" t="s">
        <v>31</v>
      </c>
      <c r="AI11" s="532" t="s">
        <v>32</v>
      </c>
      <c r="AJ11" s="533"/>
      <c r="AK11" s="533"/>
      <c r="AL11" s="533"/>
      <c r="AM11" s="534"/>
      <c r="AN11" s="524" t="s">
        <v>33</v>
      </c>
      <c r="AO11" s="524" t="s">
        <v>28</v>
      </c>
      <c r="AP11" s="524" t="s">
        <v>18</v>
      </c>
      <c r="AQ11" s="524" t="s">
        <v>109</v>
      </c>
      <c r="AR11" s="538" t="s">
        <v>34</v>
      </c>
      <c r="AS11" s="539"/>
      <c r="AT11" s="539"/>
      <c r="AU11" s="539"/>
      <c r="AV11" s="544" t="s">
        <v>19</v>
      </c>
      <c r="AW11" s="544"/>
      <c r="AX11" s="544"/>
      <c r="AY11" s="544"/>
      <c r="AZ11" s="544"/>
      <c r="BA11" s="574" t="s">
        <v>24</v>
      </c>
      <c r="BB11" s="574"/>
      <c r="BC11" s="574"/>
      <c r="BD11" s="574"/>
      <c r="BE11" s="574"/>
      <c r="BF11" s="574"/>
      <c r="BG11" s="574"/>
      <c r="BH11" s="574"/>
      <c r="BI11" s="574"/>
      <c r="BJ11" s="574"/>
      <c r="BK11" s="574"/>
      <c r="BL11" s="574"/>
      <c r="BM11" s="575" t="s">
        <v>26</v>
      </c>
      <c r="BN11" s="577" t="s">
        <v>25</v>
      </c>
      <c r="BO11" s="578"/>
      <c r="BP11" s="578"/>
      <c r="BQ11" s="578"/>
      <c r="BR11" s="578"/>
      <c r="BS11" s="578"/>
      <c r="BT11" s="578"/>
      <c r="BU11" s="578"/>
      <c r="BV11" s="578"/>
      <c r="BW11" s="578"/>
      <c r="BX11" s="578"/>
      <c r="BY11" s="578"/>
      <c r="BZ11" s="578"/>
      <c r="CA11" s="578"/>
      <c r="CB11" s="578"/>
      <c r="CC11" s="578"/>
      <c r="CD11" s="578"/>
      <c r="CE11" s="578"/>
      <c r="CF11" s="578"/>
      <c r="CG11" s="578"/>
      <c r="CH11" s="578"/>
      <c r="CI11" s="578"/>
      <c r="CJ11" s="578"/>
      <c r="CK11" s="578"/>
      <c r="CL11" s="578"/>
      <c r="CM11" s="578"/>
      <c r="CN11" s="578"/>
      <c r="CO11" s="578"/>
      <c r="CP11" s="578"/>
      <c r="CQ11" s="578"/>
      <c r="CR11" s="578"/>
      <c r="CS11" s="578"/>
      <c r="CT11" s="578"/>
      <c r="CU11" s="578"/>
      <c r="CV11" s="578"/>
      <c r="CW11" s="578"/>
      <c r="CX11" s="578"/>
      <c r="CY11" s="578"/>
      <c r="CZ11" s="578"/>
      <c r="DA11" s="578"/>
      <c r="DB11" s="578"/>
      <c r="DC11" s="578"/>
      <c r="DD11" s="578"/>
      <c r="DE11" s="578"/>
      <c r="DF11" s="578"/>
      <c r="DG11" s="578"/>
      <c r="DH11" s="578"/>
      <c r="DI11" s="578"/>
      <c r="DJ11" s="578"/>
      <c r="DK11" s="578"/>
      <c r="DL11" s="578"/>
      <c r="DM11" s="578"/>
      <c r="DN11" s="578"/>
      <c r="DO11" s="578"/>
      <c r="DP11" s="578"/>
      <c r="DQ11" s="578"/>
      <c r="DR11" s="578"/>
      <c r="DS11" s="578"/>
      <c r="DT11" s="578"/>
      <c r="DU11" s="578"/>
      <c r="DV11" s="578"/>
      <c r="DW11" s="578"/>
      <c r="DX11" s="578"/>
      <c r="DY11" s="578"/>
      <c r="DZ11" s="578"/>
      <c r="EA11" s="578"/>
      <c r="EB11" s="578"/>
      <c r="EC11" s="578"/>
      <c r="ED11" s="578"/>
      <c r="EE11" s="578"/>
      <c r="EF11" s="578"/>
      <c r="EG11" s="545" t="s">
        <v>23</v>
      </c>
      <c r="EH11" s="524" t="s">
        <v>35</v>
      </c>
    </row>
    <row r="12" spans="1:139" s="5" customFormat="1" ht="21.75" customHeight="1" x14ac:dyDescent="0.25">
      <c r="A12" s="525"/>
      <c r="B12" s="525"/>
      <c r="C12" s="525"/>
      <c r="D12" s="525"/>
      <c r="E12" s="552"/>
      <c r="F12" s="552"/>
      <c r="G12" s="552"/>
      <c r="H12" s="552"/>
      <c r="I12" s="525"/>
      <c r="J12" s="525"/>
      <c r="K12" s="525"/>
      <c r="L12" s="525"/>
      <c r="M12" s="525"/>
      <c r="N12" s="525"/>
      <c r="O12" s="525"/>
      <c r="P12" s="558"/>
      <c r="Q12" s="555"/>
      <c r="R12" s="525"/>
      <c r="S12" s="525"/>
      <c r="T12" s="525"/>
      <c r="U12" s="525"/>
      <c r="V12" s="525"/>
      <c r="W12" s="525"/>
      <c r="X12" s="525"/>
      <c r="Y12" s="525"/>
      <c r="Z12" s="525"/>
      <c r="AA12" s="525"/>
      <c r="AB12" s="525"/>
      <c r="AC12" s="607" t="s">
        <v>115</v>
      </c>
      <c r="AD12" s="609" t="s">
        <v>116</v>
      </c>
      <c r="AE12" s="611" t="s">
        <v>36</v>
      </c>
      <c r="AF12" s="611" t="s">
        <v>37</v>
      </c>
      <c r="AG12" s="525"/>
      <c r="AH12" s="530"/>
      <c r="AI12" s="535"/>
      <c r="AJ12" s="536"/>
      <c r="AK12" s="536"/>
      <c r="AL12" s="536"/>
      <c r="AM12" s="537"/>
      <c r="AN12" s="525"/>
      <c r="AO12" s="525"/>
      <c r="AP12" s="525"/>
      <c r="AQ12" s="525"/>
      <c r="AR12" s="540" t="s">
        <v>38</v>
      </c>
      <c r="AS12" s="540" t="s">
        <v>15</v>
      </c>
      <c r="AT12" s="540" t="s">
        <v>17</v>
      </c>
      <c r="AU12" s="540" t="s">
        <v>16</v>
      </c>
      <c r="AV12" s="542" t="s">
        <v>39</v>
      </c>
      <c r="AW12" s="542" t="s">
        <v>13</v>
      </c>
      <c r="AX12" s="542" t="s">
        <v>14</v>
      </c>
      <c r="AY12" s="542" t="s">
        <v>208</v>
      </c>
      <c r="AZ12" s="542" t="s">
        <v>209</v>
      </c>
      <c r="BA12" s="527" t="s">
        <v>3</v>
      </c>
      <c r="BB12" s="527" t="s">
        <v>40</v>
      </c>
      <c r="BC12" s="527" t="s">
        <v>22</v>
      </c>
      <c r="BD12" s="527" t="s">
        <v>41</v>
      </c>
      <c r="BE12" s="527" t="s">
        <v>42</v>
      </c>
      <c r="BF12" s="527" t="s">
        <v>43</v>
      </c>
      <c r="BG12" s="527" t="s">
        <v>44</v>
      </c>
      <c r="BH12" s="527" t="s">
        <v>45</v>
      </c>
      <c r="BI12" s="527" t="s">
        <v>46</v>
      </c>
      <c r="BJ12" s="527" t="s">
        <v>47</v>
      </c>
      <c r="BK12" s="527" t="s">
        <v>48</v>
      </c>
      <c r="BL12" s="579" t="s">
        <v>49</v>
      </c>
      <c r="BM12" s="576"/>
      <c r="BN12" s="581" t="s">
        <v>50</v>
      </c>
      <c r="BO12" s="582"/>
      <c r="BP12" s="582"/>
      <c r="BQ12" s="582"/>
      <c r="BR12" s="582"/>
      <c r="BS12" s="582"/>
      <c r="BT12" s="582"/>
      <c r="BU12" s="582"/>
      <c r="BV12" s="582"/>
      <c r="BW12" s="582"/>
      <c r="BX12" s="582"/>
      <c r="BY12" s="582"/>
      <c r="BZ12" s="582"/>
      <c r="CA12" s="583"/>
      <c r="CB12" s="584" t="s">
        <v>51</v>
      </c>
      <c r="CC12" s="585"/>
      <c r="CD12" s="585"/>
      <c r="CE12" s="585"/>
      <c r="CF12" s="585"/>
      <c r="CG12" s="585"/>
      <c r="CH12" s="585"/>
      <c r="CI12" s="585"/>
      <c r="CJ12" s="585"/>
      <c r="CK12" s="585"/>
      <c r="CL12" s="585"/>
      <c r="CM12" s="585"/>
      <c r="CN12" s="585"/>
      <c r="CO12" s="586"/>
      <c r="CP12" s="577" t="s">
        <v>52</v>
      </c>
      <c r="CQ12" s="578"/>
      <c r="CR12" s="578"/>
      <c r="CS12" s="578"/>
      <c r="CT12" s="578"/>
      <c r="CU12" s="578"/>
      <c r="CV12" s="578"/>
      <c r="CW12" s="578"/>
      <c r="CX12" s="578"/>
      <c r="CY12" s="578"/>
      <c r="CZ12" s="578"/>
      <c r="DA12" s="578"/>
      <c r="DB12" s="578"/>
      <c r="DC12" s="587"/>
      <c r="DD12" s="588" t="s">
        <v>53</v>
      </c>
      <c r="DE12" s="589"/>
      <c r="DF12" s="589"/>
      <c r="DG12" s="589"/>
      <c r="DH12" s="589"/>
      <c r="DI12" s="589"/>
      <c r="DJ12" s="589"/>
      <c r="DK12" s="589"/>
      <c r="DL12" s="589"/>
      <c r="DM12" s="589"/>
      <c r="DN12" s="589"/>
      <c r="DO12" s="589"/>
      <c r="DP12" s="589"/>
      <c r="DQ12" s="589"/>
      <c r="DR12" s="546" t="s">
        <v>54</v>
      </c>
      <c r="DS12" s="547"/>
      <c r="DT12" s="547"/>
      <c r="DU12" s="547"/>
      <c r="DV12" s="547"/>
      <c r="DW12" s="547"/>
      <c r="DX12" s="547"/>
      <c r="DY12" s="547"/>
      <c r="DZ12" s="547"/>
      <c r="EA12" s="547"/>
      <c r="EB12" s="547"/>
      <c r="EC12" s="547"/>
      <c r="ED12" s="547"/>
      <c r="EE12" s="548"/>
      <c r="EF12" s="549" t="s">
        <v>55</v>
      </c>
      <c r="EG12" s="545"/>
      <c r="EH12" s="525"/>
    </row>
    <row r="13" spans="1:139" s="4" customFormat="1" ht="50.25" customHeight="1" x14ac:dyDescent="0.2">
      <c r="A13" s="526"/>
      <c r="B13" s="526"/>
      <c r="C13" s="526"/>
      <c r="D13" s="526"/>
      <c r="E13" s="553"/>
      <c r="F13" s="553"/>
      <c r="G13" s="553"/>
      <c r="H13" s="553"/>
      <c r="I13" s="526"/>
      <c r="J13" s="526"/>
      <c r="K13" s="526"/>
      <c r="L13" s="526"/>
      <c r="M13" s="526"/>
      <c r="N13" s="526"/>
      <c r="O13" s="526"/>
      <c r="P13" s="559"/>
      <c r="Q13" s="556"/>
      <c r="R13" s="526"/>
      <c r="S13" s="526"/>
      <c r="T13" s="526"/>
      <c r="U13" s="526"/>
      <c r="V13" s="526"/>
      <c r="W13" s="526"/>
      <c r="X13" s="526"/>
      <c r="Y13" s="526"/>
      <c r="Z13" s="526"/>
      <c r="AA13" s="526"/>
      <c r="AB13" s="526"/>
      <c r="AC13" s="608"/>
      <c r="AD13" s="610"/>
      <c r="AE13" s="612"/>
      <c r="AF13" s="612"/>
      <c r="AG13" s="526"/>
      <c r="AH13" s="531"/>
      <c r="AI13" s="100" t="s">
        <v>56</v>
      </c>
      <c r="AJ13" s="100" t="s">
        <v>57</v>
      </c>
      <c r="AK13" s="100" t="s">
        <v>58</v>
      </c>
      <c r="AL13" s="100" t="s">
        <v>59</v>
      </c>
      <c r="AM13" s="100" t="s">
        <v>60</v>
      </c>
      <c r="AN13" s="526"/>
      <c r="AO13" s="526"/>
      <c r="AP13" s="526"/>
      <c r="AQ13" s="526"/>
      <c r="AR13" s="541"/>
      <c r="AS13" s="541"/>
      <c r="AT13" s="541"/>
      <c r="AU13" s="541"/>
      <c r="AV13" s="543"/>
      <c r="AW13" s="543"/>
      <c r="AX13" s="543"/>
      <c r="AY13" s="543"/>
      <c r="AZ13" s="543"/>
      <c r="BA13" s="528"/>
      <c r="BB13" s="528"/>
      <c r="BC13" s="528"/>
      <c r="BD13" s="528"/>
      <c r="BE13" s="528"/>
      <c r="BF13" s="528"/>
      <c r="BG13" s="528"/>
      <c r="BH13" s="528"/>
      <c r="BI13" s="528"/>
      <c r="BJ13" s="528"/>
      <c r="BK13" s="528"/>
      <c r="BL13" s="580"/>
      <c r="BM13" s="101" t="s">
        <v>27</v>
      </c>
      <c r="BN13" s="83" t="s">
        <v>306</v>
      </c>
      <c r="BO13" s="83" t="s">
        <v>62</v>
      </c>
      <c r="BP13" s="83" t="s">
        <v>63</v>
      </c>
      <c r="BQ13" s="83" t="s">
        <v>64</v>
      </c>
      <c r="BR13" s="83" t="s">
        <v>307</v>
      </c>
      <c r="BS13" s="83" t="s">
        <v>66</v>
      </c>
      <c r="BT13" s="83" t="s">
        <v>67</v>
      </c>
      <c r="BU13" s="83" t="s">
        <v>68</v>
      </c>
      <c r="BV13" s="83" t="s">
        <v>69</v>
      </c>
      <c r="BW13" s="83" t="s">
        <v>70</v>
      </c>
      <c r="BX13" s="83" t="s">
        <v>71</v>
      </c>
      <c r="BY13" s="83" t="s">
        <v>308</v>
      </c>
      <c r="BZ13" s="83" t="s">
        <v>20</v>
      </c>
      <c r="CA13" s="83" t="s">
        <v>309</v>
      </c>
      <c r="CB13" s="84" t="s">
        <v>306</v>
      </c>
      <c r="CC13" s="84" t="s">
        <v>62</v>
      </c>
      <c r="CD13" s="84" t="s">
        <v>63</v>
      </c>
      <c r="CE13" s="84" t="s">
        <v>64</v>
      </c>
      <c r="CF13" s="84" t="s">
        <v>307</v>
      </c>
      <c r="CG13" s="84" t="s">
        <v>66</v>
      </c>
      <c r="CH13" s="84" t="s">
        <v>67</v>
      </c>
      <c r="CI13" s="84" t="s">
        <v>68</v>
      </c>
      <c r="CJ13" s="84" t="s">
        <v>69</v>
      </c>
      <c r="CK13" s="84" t="s">
        <v>70</v>
      </c>
      <c r="CL13" s="84" t="s">
        <v>71</v>
      </c>
      <c r="CM13" s="84" t="s">
        <v>308</v>
      </c>
      <c r="CN13" s="84" t="s">
        <v>20</v>
      </c>
      <c r="CO13" s="84" t="s">
        <v>75</v>
      </c>
      <c r="CP13" s="85" t="s">
        <v>306</v>
      </c>
      <c r="CQ13" s="67" t="s">
        <v>62</v>
      </c>
      <c r="CR13" s="67" t="s">
        <v>63</v>
      </c>
      <c r="CS13" s="67" t="s">
        <v>64</v>
      </c>
      <c r="CT13" s="67" t="s">
        <v>307</v>
      </c>
      <c r="CU13" s="67" t="s">
        <v>66</v>
      </c>
      <c r="CV13" s="67" t="s">
        <v>67</v>
      </c>
      <c r="CW13" s="67" t="s">
        <v>68</v>
      </c>
      <c r="CX13" s="67" t="s">
        <v>69</v>
      </c>
      <c r="CY13" s="67" t="s">
        <v>70</v>
      </c>
      <c r="CZ13" s="67" t="s">
        <v>71</v>
      </c>
      <c r="DA13" s="67" t="s">
        <v>308</v>
      </c>
      <c r="DB13" s="67" t="s">
        <v>20</v>
      </c>
      <c r="DC13" s="67" t="s">
        <v>314</v>
      </c>
      <c r="DD13" s="6" t="s">
        <v>306</v>
      </c>
      <c r="DE13" s="6" t="s">
        <v>62</v>
      </c>
      <c r="DF13" s="6" t="s">
        <v>63</v>
      </c>
      <c r="DG13" s="6" t="s">
        <v>64</v>
      </c>
      <c r="DH13" s="6" t="s">
        <v>65</v>
      </c>
      <c r="DI13" s="6" t="s">
        <v>66</v>
      </c>
      <c r="DJ13" s="6" t="s">
        <v>67</v>
      </c>
      <c r="DK13" s="6" t="s">
        <v>68</v>
      </c>
      <c r="DL13" s="6" t="s">
        <v>69</v>
      </c>
      <c r="DM13" s="6" t="s">
        <v>70</v>
      </c>
      <c r="DN13" s="6" t="s">
        <v>71</v>
      </c>
      <c r="DO13" s="6" t="s">
        <v>308</v>
      </c>
      <c r="DP13" s="6" t="s">
        <v>20</v>
      </c>
      <c r="DQ13" s="6" t="s">
        <v>103</v>
      </c>
      <c r="DR13" s="7" t="s">
        <v>61</v>
      </c>
      <c r="DS13" s="7" t="s">
        <v>62</v>
      </c>
      <c r="DT13" s="7" t="s">
        <v>63</v>
      </c>
      <c r="DU13" s="7" t="s">
        <v>64</v>
      </c>
      <c r="DV13" s="7" t="s">
        <v>65</v>
      </c>
      <c r="DW13" s="7" t="s">
        <v>66</v>
      </c>
      <c r="DX13" s="7" t="s">
        <v>67</v>
      </c>
      <c r="DY13" s="7" t="s">
        <v>68</v>
      </c>
      <c r="DZ13" s="7" t="s">
        <v>69</v>
      </c>
      <c r="EA13" s="7" t="s">
        <v>70</v>
      </c>
      <c r="EB13" s="7" t="s">
        <v>71</v>
      </c>
      <c r="EC13" s="7" t="s">
        <v>72</v>
      </c>
      <c r="ED13" s="7" t="s">
        <v>20</v>
      </c>
      <c r="EE13" s="7" t="s">
        <v>104</v>
      </c>
      <c r="EF13" s="550"/>
      <c r="EG13" s="102" t="s">
        <v>21</v>
      </c>
      <c r="EH13" s="526"/>
    </row>
    <row r="14" spans="1:139" s="8" customFormat="1" ht="15.75" customHeight="1" x14ac:dyDescent="0.2">
      <c r="A14" s="39"/>
      <c r="B14" s="74"/>
      <c r="C14" s="39"/>
      <c r="D14" s="39"/>
      <c r="E14" s="39"/>
      <c r="F14" s="39"/>
      <c r="G14" s="39"/>
      <c r="H14" s="39"/>
      <c r="I14" s="39"/>
      <c r="J14" s="39"/>
      <c r="K14" s="76"/>
      <c r="L14" s="76"/>
      <c r="M14" s="40"/>
      <c r="N14" s="42"/>
      <c r="O14" s="41"/>
      <c r="P14" s="42"/>
      <c r="Q14" s="41"/>
      <c r="R14" s="41"/>
      <c r="S14" s="42"/>
      <c r="T14" s="42"/>
      <c r="U14" s="39"/>
      <c r="V14" s="41"/>
      <c r="W14" s="41"/>
      <c r="X14" s="43"/>
      <c r="Y14" s="43"/>
      <c r="Z14" s="43"/>
      <c r="AA14" s="43"/>
      <c r="AB14" s="43"/>
      <c r="AC14" s="44"/>
      <c r="AD14" s="45"/>
      <c r="AE14" s="46"/>
      <c r="AF14" s="46"/>
      <c r="AG14" s="78"/>
      <c r="AH14" s="46"/>
      <c r="AI14" s="47"/>
      <c r="AJ14" s="47"/>
      <c r="AK14" s="46"/>
      <c r="AL14" s="46"/>
      <c r="AM14" s="47"/>
      <c r="AN14" s="43"/>
      <c r="AO14" s="68"/>
      <c r="AP14" s="50"/>
      <c r="AQ14" s="50"/>
      <c r="AR14" s="48"/>
      <c r="AS14" s="48"/>
      <c r="AT14" s="48"/>
      <c r="AU14" s="48"/>
      <c r="AV14" s="88"/>
      <c r="AW14" s="88"/>
      <c r="AX14" s="48"/>
      <c r="AY14" s="88"/>
      <c r="AZ14" s="48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9"/>
      <c r="EG14" s="43"/>
      <c r="EH14" s="50"/>
    </row>
    <row r="15" spans="1:139" s="8" customFormat="1" ht="55.5" customHeight="1" x14ac:dyDescent="0.2">
      <c r="A15" s="521" t="s">
        <v>119</v>
      </c>
      <c r="B15" s="436" t="s">
        <v>191</v>
      </c>
      <c r="C15" s="518">
        <v>0.02</v>
      </c>
      <c r="D15" s="518">
        <v>0.04</v>
      </c>
      <c r="E15" s="631">
        <v>5.0000000000000001E-3</v>
      </c>
      <c r="F15" s="631">
        <v>5.0000000000000001E-3</v>
      </c>
      <c r="G15" s="631">
        <v>5.0000000000000001E-3</v>
      </c>
      <c r="H15" s="631">
        <v>5.0000000000000001E-3</v>
      </c>
      <c r="I15" s="631" t="s">
        <v>120</v>
      </c>
      <c r="J15" s="510">
        <v>33</v>
      </c>
      <c r="K15" s="560" t="s">
        <v>121</v>
      </c>
      <c r="L15" s="560" t="s">
        <v>295</v>
      </c>
      <c r="M15" s="375">
        <v>3301</v>
      </c>
      <c r="N15" s="560" t="s">
        <v>126</v>
      </c>
      <c r="O15" s="560" t="s">
        <v>192</v>
      </c>
      <c r="P15" s="639" t="s">
        <v>129</v>
      </c>
      <c r="Q15" s="560" t="s">
        <v>193</v>
      </c>
      <c r="R15" s="654" t="s">
        <v>194</v>
      </c>
      <c r="S15" s="560" t="s">
        <v>195</v>
      </c>
      <c r="T15" s="384" t="s">
        <v>196</v>
      </c>
      <c r="U15" s="375">
        <v>3</v>
      </c>
      <c r="V15" s="375" t="s">
        <v>140</v>
      </c>
      <c r="W15" s="375">
        <v>4</v>
      </c>
      <c r="X15" s="375">
        <v>3</v>
      </c>
      <c r="Y15" s="375">
        <v>3</v>
      </c>
      <c r="Z15" s="375">
        <v>4</v>
      </c>
      <c r="AA15" s="375">
        <v>4</v>
      </c>
      <c r="AB15" s="375" t="s">
        <v>141</v>
      </c>
      <c r="AC15" s="375">
        <v>4</v>
      </c>
      <c r="AD15" s="675">
        <f>AC15*AF15</f>
        <v>0</v>
      </c>
      <c r="AE15" s="678">
        <f>AH15*AL15</f>
        <v>0</v>
      </c>
      <c r="AF15" s="681">
        <f>AH15*AM15</f>
        <v>0</v>
      </c>
      <c r="AG15" s="150" t="s">
        <v>268</v>
      </c>
      <c r="AH15" s="143">
        <v>1</v>
      </c>
      <c r="AI15" s="146">
        <f>SUM($AH$16*AI16)+($AH$18*AI18)</f>
        <v>0</v>
      </c>
      <c r="AJ15" s="146">
        <f>SUM($AH$16*AJ16)+($AH$18*AJ18)</f>
        <v>0</v>
      </c>
      <c r="AK15" s="146">
        <f>SUM($AH$16*AK16)+($AH$18*AK18)</f>
        <v>0</v>
      </c>
      <c r="AL15" s="146">
        <f>SUM($AH$16*AL16)+($AH$18*AL18)</f>
        <v>0</v>
      </c>
      <c r="AM15" s="146">
        <f>SUM(AI15:AL15)</f>
        <v>0</v>
      </c>
      <c r="AN15" s="145"/>
      <c r="AO15" s="164"/>
      <c r="AP15" s="145"/>
      <c r="AQ15" s="145"/>
      <c r="AR15" s="560" t="s">
        <v>147</v>
      </c>
      <c r="AS15" s="375" t="s">
        <v>148</v>
      </c>
      <c r="AT15" s="378"/>
      <c r="AU15" s="566">
        <v>239705131</v>
      </c>
      <c r="AV15" s="286"/>
      <c r="AW15" s="291"/>
      <c r="AX15" s="319"/>
      <c r="AY15" s="319"/>
      <c r="AZ15" s="319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194"/>
      <c r="BZ15" s="332"/>
      <c r="CA15" s="765">
        <f>SUM(BN15:BZ18)</f>
        <v>239705130</v>
      </c>
      <c r="CB15" s="92"/>
      <c r="CC15" s="92"/>
      <c r="CD15" s="92"/>
      <c r="CE15" s="92"/>
      <c r="CF15" s="92"/>
      <c r="CG15" s="92"/>
      <c r="CH15" s="92"/>
      <c r="CI15" s="138"/>
      <c r="CJ15" s="138"/>
      <c r="CK15" s="138"/>
      <c r="CL15" s="138"/>
      <c r="CM15" s="92"/>
      <c r="CN15" s="138"/>
      <c r="CO15" s="758">
        <f>SUM(CB15:CN18)</f>
        <v>239705130</v>
      </c>
      <c r="CP15" s="138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244"/>
      <c r="DB15" s="109"/>
      <c r="DC15" s="766">
        <f>SUM(CP15:DB18)</f>
        <v>0</v>
      </c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244"/>
      <c r="DP15" s="109"/>
      <c r="DQ15" s="769">
        <v>0</v>
      </c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244"/>
      <c r="ED15" s="109"/>
      <c r="EE15" s="774">
        <f>SUM(DR15:ED18)</f>
        <v>0</v>
      </c>
      <c r="EF15" s="187">
        <f>+DQ15/CO15</f>
        <v>0</v>
      </c>
      <c r="EG15" s="375" t="s">
        <v>312</v>
      </c>
      <c r="EH15" s="375"/>
    </row>
    <row r="16" spans="1:139" s="8" customFormat="1" ht="38.25" customHeight="1" x14ac:dyDescent="0.2">
      <c r="A16" s="522"/>
      <c r="B16" s="437"/>
      <c r="C16" s="519"/>
      <c r="D16" s="519"/>
      <c r="E16" s="631"/>
      <c r="F16" s="631"/>
      <c r="G16" s="631"/>
      <c r="H16" s="631"/>
      <c r="I16" s="631"/>
      <c r="J16" s="510"/>
      <c r="K16" s="561"/>
      <c r="L16" s="561"/>
      <c r="M16" s="376"/>
      <c r="N16" s="561"/>
      <c r="O16" s="561"/>
      <c r="P16" s="640"/>
      <c r="Q16" s="561"/>
      <c r="R16" s="655"/>
      <c r="S16" s="561"/>
      <c r="T16" s="385"/>
      <c r="U16" s="376"/>
      <c r="V16" s="376"/>
      <c r="W16" s="376"/>
      <c r="X16" s="376"/>
      <c r="Y16" s="376"/>
      <c r="Z16" s="376"/>
      <c r="AA16" s="376"/>
      <c r="AB16" s="376"/>
      <c r="AC16" s="376"/>
      <c r="AD16" s="676"/>
      <c r="AE16" s="679"/>
      <c r="AF16" s="682"/>
      <c r="AG16" s="783" t="s">
        <v>274</v>
      </c>
      <c r="AH16" s="399">
        <v>0.5</v>
      </c>
      <c r="AI16" s="785"/>
      <c r="AJ16" s="785"/>
      <c r="AK16" s="785"/>
      <c r="AL16" s="785"/>
      <c r="AM16" s="787">
        <f>SUM(AI16:AL17)</f>
        <v>0</v>
      </c>
      <c r="AN16" s="660">
        <v>45655</v>
      </c>
      <c r="AO16" s="781"/>
      <c r="AP16" s="375"/>
      <c r="AQ16" s="375" t="s">
        <v>197</v>
      </c>
      <c r="AR16" s="561"/>
      <c r="AS16" s="376"/>
      <c r="AT16" s="379"/>
      <c r="AU16" s="566"/>
      <c r="AV16" s="252"/>
      <c r="AW16" s="295"/>
      <c r="AX16" s="333"/>
      <c r="AY16" s="309"/>
      <c r="AZ16" s="333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147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688"/>
      <c r="CB16" s="92"/>
      <c r="CC16" s="92"/>
      <c r="CD16" s="92"/>
      <c r="CE16" s="92"/>
      <c r="CF16" s="92"/>
      <c r="CG16" s="92"/>
      <c r="CH16" s="92"/>
      <c r="CI16" s="138"/>
      <c r="CJ16" s="138"/>
      <c r="CK16" s="138"/>
      <c r="CL16" s="138"/>
      <c r="CM16" s="138"/>
      <c r="CN16" s="138"/>
      <c r="CO16" s="759"/>
      <c r="CP16" s="138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767"/>
      <c r="DD16" s="138">
        <f t="shared" ref="DD16:DD18" si="0">+CP16</f>
        <v>0</v>
      </c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771"/>
      <c r="DR16" s="138">
        <f>+DD16</f>
        <v>0</v>
      </c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775"/>
      <c r="EF16" s="38"/>
      <c r="EG16" s="376"/>
      <c r="EH16" s="376"/>
    </row>
    <row r="17" spans="1:138" s="8" customFormat="1" ht="42.75" customHeight="1" x14ac:dyDescent="0.25">
      <c r="A17" s="522"/>
      <c r="B17" s="437"/>
      <c r="C17" s="519"/>
      <c r="D17" s="519"/>
      <c r="E17" s="631"/>
      <c r="F17" s="631"/>
      <c r="G17" s="631"/>
      <c r="H17" s="631"/>
      <c r="I17" s="631"/>
      <c r="J17" s="510"/>
      <c r="K17" s="561"/>
      <c r="L17" s="561"/>
      <c r="M17" s="376"/>
      <c r="N17" s="561"/>
      <c r="O17" s="561"/>
      <c r="P17" s="640"/>
      <c r="Q17" s="561"/>
      <c r="R17" s="655"/>
      <c r="S17" s="561"/>
      <c r="T17" s="385"/>
      <c r="U17" s="376"/>
      <c r="V17" s="376"/>
      <c r="W17" s="376"/>
      <c r="X17" s="376"/>
      <c r="Y17" s="376"/>
      <c r="Z17" s="376"/>
      <c r="AA17" s="376"/>
      <c r="AB17" s="376"/>
      <c r="AC17" s="376"/>
      <c r="AD17" s="676"/>
      <c r="AE17" s="679"/>
      <c r="AF17" s="682"/>
      <c r="AG17" s="784"/>
      <c r="AH17" s="400"/>
      <c r="AI17" s="786"/>
      <c r="AJ17" s="786"/>
      <c r="AK17" s="786"/>
      <c r="AL17" s="786"/>
      <c r="AM17" s="788"/>
      <c r="AN17" s="662"/>
      <c r="AO17" s="782"/>
      <c r="AP17" s="377"/>
      <c r="AQ17" s="377"/>
      <c r="AR17" s="561"/>
      <c r="AS17" s="376"/>
      <c r="AT17" s="379"/>
      <c r="AU17" s="566"/>
      <c r="AV17" s="335" t="s">
        <v>311</v>
      </c>
      <c r="AW17" s="295" t="s">
        <v>233</v>
      </c>
      <c r="AX17" s="333" t="s">
        <v>5</v>
      </c>
      <c r="AY17" s="309"/>
      <c r="AZ17" s="333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>
        <v>119852565</v>
      </c>
      <c r="BN17" s="147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1">
        <v>119852565</v>
      </c>
      <c r="BZ17" s="334"/>
      <c r="CA17" s="688"/>
      <c r="CB17" s="92"/>
      <c r="CC17" s="92"/>
      <c r="CD17" s="92"/>
      <c r="CE17" s="92"/>
      <c r="CF17" s="92"/>
      <c r="CG17" s="92"/>
      <c r="CH17" s="92"/>
      <c r="CI17" s="138"/>
      <c r="CJ17" s="138"/>
      <c r="CK17" s="138"/>
      <c r="CL17" s="138"/>
      <c r="CM17" s="92">
        <v>119852565</v>
      </c>
      <c r="CN17" s="138"/>
      <c r="CO17" s="759"/>
      <c r="CP17" s="138">
        <f>+CB17</f>
        <v>0</v>
      </c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767"/>
      <c r="DD17" s="138">
        <f t="shared" si="0"/>
        <v>0</v>
      </c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771"/>
      <c r="DR17" s="138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775"/>
      <c r="EF17" s="38"/>
      <c r="EG17" s="376"/>
      <c r="EH17" s="376"/>
    </row>
    <row r="18" spans="1:138" s="8" customFormat="1" ht="60.75" customHeight="1" x14ac:dyDescent="0.25">
      <c r="A18" s="523"/>
      <c r="B18" s="440"/>
      <c r="C18" s="520"/>
      <c r="D18" s="520"/>
      <c r="E18" s="632"/>
      <c r="F18" s="632"/>
      <c r="G18" s="632"/>
      <c r="H18" s="632"/>
      <c r="I18" s="632"/>
      <c r="J18" s="511"/>
      <c r="K18" s="562"/>
      <c r="L18" s="562"/>
      <c r="M18" s="377"/>
      <c r="N18" s="562"/>
      <c r="O18" s="562"/>
      <c r="P18" s="641"/>
      <c r="Q18" s="562"/>
      <c r="R18" s="656"/>
      <c r="S18" s="562"/>
      <c r="T18" s="386"/>
      <c r="U18" s="377"/>
      <c r="V18" s="377"/>
      <c r="W18" s="377"/>
      <c r="X18" s="377"/>
      <c r="Y18" s="377"/>
      <c r="Z18" s="377"/>
      <c r="AA18" s="377"/>
      <c r="AB18" s="377"/>
      <c r="AC18" s="377"/>
      <c r="AD18" s="677"/>
      <c r="AE18" s="680"/>
      <c r="AF18" s="683"/>
      <c r="AG18" s="345" t="s">
        <v>275</v>
      </c>
      <c r="AH18" s="112">
        <v>0.5</v>
      </c>
      <c r="AI18" s="204"/>
      <c r="AJ18" s="178"/>
      <c r="AK18" s="204"/>
      <c r="AL18" s="204"/>
      <c r="AM18" s="181">
        <f t="shared" ref="AM18:AM26" si="1">SUM(AI18:AL18)</f>
        <v>0</v>
      </c>
      <c r="AN18" s="156">
        <v>45655</v>
      </c>
      <c r="AO18" s="254"/>
      <c r="AP18" s="223"/>
      <c r="AQ18" s="91" t="s">
        <v>197</v>
      </c>
      <c r="AR18" s="562"/>
      <c r="AS18" s="377"/>
      <c r="AT18" s="380"/>
      <c r="AU18" s="566"/>
      <c r="AV18" s="335" t="s">
        <v>255</v>
      </c>
      <c r="AW18" s="295" t="s">
        <v>233</v>
      </c>
      <c r="AX18" s="333" t="s">
        <v>5</v>
      </c>
      <c r="AY18" s="309">
        <v>83132</v>
      </c>
      <c r="AZ18" s="333" t="s">
        <v>8</v>
      </c>
      <c r="BA18" s="331"/>
      <c r="BB18" s="331">
        <v>7656000</v>
      </c>
      <c r="BC18" s="331">
        <v>10000000</v>
      </c>
      <c r="BD18" s="331">
        <v>10000000</v>
      </c>
      <c r="BE18" s="331">
        <v>10000000</v>
      </c>
      <c r="BF18" s="331">
        <v>10000000</v>
      </c>
      <c r="BG18" s="331"/>
      <c r="BH18" s="331"/>
      <c r="BI18" s="331"/>
      <c r="BJ18" s="331"/>
      <c r="BK18" s="331"/>
      <c r="BL18" s="331"/>
      <c r="BM18" s="331">
        <v>119852565</v>
      </c>
      <c r="BN18" s="147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1">
        <v>119852565</v>
      </c>
      <c r="BZ18" s="334"/>
      <c r="CA18" s="689"/>
      <c r="CB18" s="92"/>
      <c r="CC18" s="92"/>
      <c r="CD18" s="92"/>
      <c r="CE18" s="92"/>
      <c r="CF18" s="92"/>
      <c r="CG18" s="92"/>
      <c r="CH18" s="92"/>
      <c r="CI18" s="138"/>
      <c r="CJ18" s="138"/>
      <c r="CK18" s="138"/>
      <c r="CL18" s="138"/>
      <c r="CM18" s="92">
        <v>119852565</v>
      </c>
      <c r="CN18" s="138"/>
      <c r="CO18" s="760"/>
      <c r="CP18" s="138">
        <f>+CB18</f>
        <v>0</v>
      </c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768"/>
      <c r="DD18" s="138">
        <f t="shared" si="0"/>
        <v>0</v>
      </c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772"/>
      <c r="DR18" s="138">
        <f>+DD18</f>
        <v>0</v>
      </c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776"/>
      <c r="EF18" s="38"/>
      <c r="EG18" s="377"/>
      <c r="EH18" s="377"/>
    </row>
    <row r="19" spans="1:138" s="8" customFormat="1" ht="39" customHeight="1" x14ac:dyDescent="0.2">
      <c r="A19" s="521" t="s">
        <v>119</v>
      </c>
      <c r="B19" s="436" t="s">
        <v>198</v>
      </c>
      <c r="C19" s="500">
        <v>0.21</v>
      </c>
      <c r="D19" s="500">
        <v>0.3</v>
      </c>
      <c r="E19" s="503">
        <v>2.2499999999999999E-2</v>
      </c>
      <c r="F19" s="503">
        <v>2.2499999999999999E-2</v>
      </c>
      <c r="G19" s="503">
        <v>2.2499999999999999E-2</v>
      </c>
      <c r="H19" s="503">
        <v>2.2499999999999999E-2</v>
      </c>
      <c r="I19" s="503" t="s">
        <v>120</v>
      </c>
      <c r="J19" s="515">
        <v>33</v>
      </c>
      <c r="K19" s="506" t="s">
        <v>122</v>
      </c>
      <c r="L19" s="506" t="s">
        <v>122</v>
      </c>
      <c r="M19" s="509">
        <v>3302</v>
      </c>
      <c r="N19" s="506" t="s">
        <v>296</v>
      </c>
      <c r="O19" s="506" t="s">
        <v>200</v>
      </c>
      <c r="P19" s="568" t="s">
        <v>130</v>
      </c>
      <c r="Q19" s="434" t="s">
        <v>201</v>
      </c>
      <c r="R19" s="381" t="s">
        <v>202</v>
      </c>
      <c r="S19" s="434" t="s">
        <v>203</v>
      </c>
      <c r="T19" s="381" t="s">
        <v>204</v>
      </c>
      <c r="U19" s="431">
        <v>4</v>
      </c>
      <c r="V19" s="375" t="s">
        <v>140</v>
      </c>
      <c r="W19" s="497">
        <v>4</v>
      </c>
      <c r="X19" s="497">
        <v>4</v>
      </c>
      <c r="Y19" s="497">
        <v>4</v>
      </c>
      <c r="Z19" s="497">
        <v>4</v>
      </c>
      <c r="AA19" s="497">
        <v>4</v>
      </c>
      <c r="AB19" s="375" t="s">
        <v>141</v>
      </c>
      <c r="AC19" s="476">
        <v>4</v>
      </c>
      <c r="AD19" s="666">
        <f>AC19*AF19</f>
        <v>0</v>
      </c>
      <c r="AE19" s="669">
        <f>AH19*AL19</f>
        <v>0</v>
      </c>
      <c r="AF19" s="672">
        <f>AH19*AM19</f>
        <v>0</v>
      </c>
      <c r="AG19" s="150" t="s">
        <v>266</v>
      </c>
      <c r="AH19" s="143">
        <v>1</v>
      </c>
      <c r="AI19" s="144">
        <f>SUM(AH20*AI20)+(AH21*AI21)+(AH22*AI22)+(AH23*AI23)+(AH24*AI24)+(AH25*AI25)</f>
        <v>0</v>
      </c>
      <c r="AJ19" s="144">
        <f>SUM(AH20*AJ20)+(AH21*AJ21)+(AH22*AJ22)+(AH23*AJ23)+(AH24*AJ24)+(AH25*AJ25)</f>
        <v>0</v>
      </c>
      <c r="AK19" s="144">
        <f>SUM(AH20*AK20)+(AH21*AK21)+(AH22*AK22)+(AH23*AK23)+(AH24*AK24)+(AH25*AK25)</f>
        <v>0</v>
      </c>
      <c r="AL19" s="144">
        <f>SUM(AH20*AL20)+(AH21*AL21)+(AH22*AL22)+(AH23*AL23)+(AH24*AL24)+(AH25*AL25)</f>
        <v>0</v>
      </c>
      <c r="AM19" s="144">
        <f>SUM(AI19:AL19)</f>
        <v>0</v>
      </c>
      <c r="AN19" s="157"/>
      <c r="AO19" s="164"/>
      <c r="AP19" s="145"/>
      <c r="AQ19" s="141" t="s">
        <v>197</v>
      </c>
      <c r="AR19" s="494" t="s">
        <v>149</v>
      </c>
      <c r="AS19" s="375" t="s">
        <v>148</v>
      </c>
      <c r="AT19" s="378"/>
      <c r="AU19" s="567">
        <v>200775250</v>
      </c>
      <c r="AV19" s="286"/>
      <c r="AW19" s="563"/>
      <c r="AX19" s="563"/>
      <c r="AY19" s="563"/>
      <c r="AZ19" s="563"/>
      <c r="BA19" s="563"/>
      <c r="BB19" s="563"/>
      <c r="BC19" s="563"/>
      <c r="BD19" s="563"/>
      <c r="BE19" s="563"/>
      <c r="BF19" s="563"/>
      <c r="BG19" s="563"/>
      <c r="BH19" s="563"/>
      <c r="BI19" s="563"/>
      <c r="BJ19" s="563"/>
      <c r="BK19" s="563"/>
      <c r="BL19" s="563"/>
      <c r="BM19" s="684">
        <v>157105250</v>
      </c>
      <c r="BN19" s="563"/>
      <c r="BO19" s="563"/>
      <c r="BP19" s="563"/>
      <c r="BQ19" s="563"/>
      <c r="BR19" s="563"/>
      <c r="BS19" s="563"/>
      <c r="BT19" s="563"/>
      <c r="BU19" s="563"/>
      <c r="BV19" s="563"/>
      <c r="BW19" s="563"/>
      <c r="BX19" s="563"/>
      <c r="BY19" s="684">
        <v>157105250</v>
      </c>
      <c r="BZ19" s="563"/>
      <c r="CA19" s="753">
        <f>SUM(BN19:BZ25)</f>
        <v>157105250</v>
      </c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138"/>
      <c r="CM19" s="138"/>
      <c r="CN19" s="138"/>
      <c r="CO19" s="758">
        <f>SUM(CB19:CN25)</f>
        <v>65460522</v>
      </c>
      <c r="CP19" s="138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766">
        <f>SUM(CP19:DB25)</f>
        <v>0</v>
      </c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769">
        <v>0</v>
      </c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774">
        <f>SUM(DR19:ED25)</f>
        <v>0</v>
      </c>
      <c r="EF19" s="38"/>
      <c r="EG19" s="375" t="s">
        <v>312</v>
      </c>
      <c r="EH19" s="375"/>
    </row>
    <row r="20" spans="1:138" s="8" customFormat="1" ht="61.9" customHeight="1" x14ac:dyDescent="0.25">
      <c r="A20" s="522"/>
      <c r="B20" s="437"/>
      <c r="C20" s="501"/>
      <c r="D20" s="501"/>
      <c r="E20" s="504"/>
      <c r="F20" s="504"/>
      <c r="G20" s="504"/>
      <c r="H20" s="504"/>
      <c r="I20" s="504"/>
      <c r="J20" s="516"/>
      <c r="K20" s="507"/>
      <c r="L20" s="507"/>
      <c r="M20" s="510"/>
      <c r="N20" s="507"/>
      <c r="O20" s="507"/>
      <c r="P20" s="569"/>
      <c r="Q20" s="435"/>
      <c r="R20" s="382"/>
      <c r="S20" s="435"/>
      <c r="T20" s="382"/>
      <c r="U20" s="432"/>
      <c r="V20" s="376"/>
      <c r="W20" s="498"/>
      <c r="X20" s="498"/>
      <c r="Y20" s="498"/>
      <c r="Z20" s="498"/>
      <c r="AA20" s="498"/>
      <c r="AB20" s="376"/>
      <c r="AC20" s="477"/>
      <c r="AD20" s="667"/>
      <c r="AE20" s="670"/>
      <c r="AF20" s="673"/>
      <c r="AG20" s="346" t="s">
        <v>325</v>
      </c>
      <c r="AH20" s="112">
        <v>0.25</v>
      </c>
      <c r="AI20" s="287"/>
      <c r="AJ20" s="205"/>
      <c r="AK20" s="155"/>
      <c r="AL20" s="155"/>
      <c r="AM20" s="206">
        <f t="shared" si="1"/>
        <v>0</v>
      </c>
      <c r="AN20" s="156">
        <v>45412</v>
      </c>
      <c r="AO20" s="267"/>
      <c r="AP20" s="224"/>
      <c r="AQ20" s="91" t="s">
        <v>197</v>
      </c>
      <c r="AR20" s="495"/>
      <c r="AS20" s="376"/>
      <c r="AT20" s="379"/>
      <c r="AU20" s="567"/>
      <c r="AV20" s="288" t="s">
        <v>315</v>
      </c>
      <c r="AW20" s="564"/>
      <c r="AX20" s="564"/>
      <c r="AY20" s="564"/>
      <c r="AZ20" s="564"/>
      <c r="BA20" s="564"/>
      <c r="BB20" s="564"/>
      <c r="BC20" s="564"/>
      <c r="BD20" s="564"/>
      <c r="BE20" s="564"/>
      <c r="BF20" s="564"/>
      <c r="BG20" s="564"/>
      <c r="BH20" s="564"/>
      <c r="BI20" s="564"/>
      <c r="BJ20" s="564"/>
      <c r="BK20" s="564"/>
      <c r="BL20" s="564"/>
      <c r="BM20" s="685"/>
      <c r="BN20" s="564"/>
      <c r="BO20" s="564"/>
      <c r="BP20" s="564"/>
      <c r="BQ20" s="564"/>
      <c r="BR20" s="564"/>
      <c r="BS20" s="564"/>
      <c r="BT20" s="564"/>
      <c r="BU20" s="564"/>
      <c r="BV20" s="564"/>
      <c r="BW20" s="564"/>
      <c r="BX20" s="564"/>
      <c r="BY20" s="685"/>
      <c r="BZ20" s="564"/>
      <c r="CA20" s="754"/>
      <c r="CB20" s="199"/>
      <c r="CC20" s="92"/>
      <c r="CD20" s="92"/>
      <c r="CE20" s="92"/>
      <c r="CF20" s="92"/>
      <c r="CG20" s="92"/>
      <c r="CH20" s="92"/>
      <c r="CI20" s="92"/>
      <c r="CJ20" s="92"/>
      <c r="CK20" s="92"/>
      <c r="CL20" s="138"/>
      <c r="CM20" s="92">
        <v>16365130</v>
      </c>
      <c r="CN20" s="138"/>
      <c r="CO20" s="759"/>
      <c r="CP20" s="138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767"/>
      <c r="DD20" s="244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771"/>
      <c r="DR20" s="244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775"/>
      <c r="EF20" s="38"/>
      <c r="EG20" s="376"/>
      <c r="EH20" s="376"/>
    </row>
    <row r="21" spans="1:138" s="8" customFormat="1" ht="35.25" customHeight="1" x14ac:dyDescent="0.25">
      <c r="A21" s="522"/>
      <c r="B21" s="437"/>
      <c r="C21" s="501"/>
      <c r="D21" s="501"/>
      <c r="E21" s="504"/>
      <c r="F21" s="504"/>
      <c r="G21" s="504"/>
      <c r="H21" s="504"/>
      <c r="I21" s="504"/>
      <c r="J21" s="516"/>
      <c r="K21" s="507"/>
      <c r="L21" s="507"/>
      <c r="M21" s="510"/>
      <c r="N21" s="507"/>
      <c r="O21" s="507"/>
      <c r="P21" s="569"/>
      <c r="Q21" s="435"/>
      <c r="R21" s="382"/>
      <c r="S21" s="435"/>
      <c r="T21" s="382"/>
      <c r="U21" s="432"/>
      <c r="V21" s="376"/>
      <c r="W21" s="498"/>
      <c r="X21" s="498"/>
      <c r="Y21" s="498"/>
      <c r="Z21" s="498"/>
      <c r="AA21" s="498"/>
      <c r="AB21" s="376"/>
      <c r="AC21" s="477"/>
      <c r="AD21" s="667"/>
      <c r="AE21" s="670"/>
      <c r="AF21" s="673"/>
      <c r="AG21" s="346" t="s">
        <v>324</v>
      </c>
      <c r="AH21" s="112">
        <v>0.3</v>
      </c>
      <c r="AI21" s="287"/>
      <c r="AJ21" s="205"/>
      <c r="AK21" s="155"/>
      <c r="AL21" s="155"/>
      <c r="AM21" s="206">
        <f t="shared" si="1"/>
        <v>0</v>
      </c>
      <c r="AN21" s="156">
        <v>45442</v>
      </c>
      <c r="AO21" s="267"/>
      <c r="AP21" s="224"/>
      <c r="AQ21" s="91" t="s">
        <v>197</v>
      </c>
      <c r="AR21" s="495"/>
      <c r="AS21" s="376"/>
      <c r="AT21" s="379"/>
      <c r="AU21" s="567"/>
      <c r="AV21" s="288" t="s">
        <v>315</v>
      </c>
      <c r="AW21" s="564"/>
      <c r="AX21" s="564"/>
      <c r="AY21" s="564"/>
      <c r="AZ21" s="564"/>
      <c r="BA21" s="564"/>
      <c r="BB21" s="564"/>
      <c r="BC21" s="564"/>
      <c r="BD21" s="564"/>
      <c r="BE21" s="564"/>
      <c r="BF21" s="564"/>
      <c r="BG21" s="564"/>
      <c r="BH21" s="564"/>
      <c r="BI21" s="564"/>
      <c r="BJ21" s="564"/>
      <c r="BK21" s="564"/>
      <c r="BL21" s="564"/>
      <c r="BM21" s="685"/>
      <c r="BN21" s="564"/>
      <c r="BO21" s="564"/>
      <c r="BP21" s="564"/>
      <c r="BQ21" s="564"/>
      <c r="BR21" s="564"/>
      <c r="BS21" s="564"/>
      <c r="BT21" s="564"/>
      <c r="BU21" s="564"/>
      <c r="BV21" s="564"/>
      <c r="BW21" s="564"/>
      <c r="BX21" s="564"/>
      <c r="BY21" s="685"/>
      <c r="BZ21" s="564"/>
      <c r="CA21" s="754"/>
      <c r="CB21" s="199"/>
      <c r="CC21" s="92"/>
      <c r="CD21" s="92"/>
      <c r="CE21" s="92"/>
      <c r="CF21" s="92"/>
      <c r="CG21" s="92"/>
      <c r="CH21" s="92"/>
      <c r="CI21" s="92"/>
      <c r="CJ21" s="92"/>
      <c r="CK21" s="92"/>
      <c r="CL21" s="138"/>
      <c r="CM21" s="92">
        <v>19638156</v>
      </c>
      <c r="CN21" s="138"/>
      <c r="CO21" s="759"/>
      <c r="CP21" s="138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767"/>
      <c r="DD21" s="138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771"/>
      <c r="DR21" s="138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775"/>
      <c r="EF21" s="38"/>
      <c r="EG21" s="376"/>
      <c r="EH21" s="376"/>
    </row>
    <row r="22" spans="1:138" s="8" customFormat="1" ht="83.25" customHeight="1" x14ac:dyDescent="0.25">
      <c r="A22" s="522"/>
      <c r="B22" s="437"/>
      <c r="C22" s="501"/>
      <c r="D22" s="501"/>
      <c r="E22" s="504"/>
      <c r="F22" s="504"/>
      <c r="G22" s="504"/>
      <c r="H22" s="504"/>
      <c r="I22" s="504"/>
      <c r="J22" s="516"/>
      <c r="K22" s="507"/>
      <c r="L22" s="507"/>
      <c r="M22" s="510"/>
      <c r="N22" s="507"/>
      <c r="O22" s="507"/>
      <c r="P22" s="569"/>
      <c r="Q22" s="435"/>
      <c r="R22" s="382"/>
      <c r="S22" s="435"/>
      <c r="T22" s="382"/>
      <c r="U22" s="432"/>
      <c r="V22" s="376"/>
      <c r="W22" s="498"/>
      <c r="X22" s="498"/>
      <c r="Y22" s="498"/>
      <c r="Z22" s="498"/>
      <c r="AA22" s="498"/>
      <c r="AB22" s="376"/>
      <c r="AC22" s="477"/>
      <c r="AD22" s="667"/>
      <c r="AE22" s="670"/>
      <c r="AF22" s="673"/>
      <c r="AG22" s="346" t="s">
        <v>276</v>
      </c>
      <c r="AH22" s="112">
        <v>0.15</v>
      </c>
      <c r="AI22" s="287"/>
      <c r="AJ22" s="205"/>
      <c r="AK22" s="155"/>
      <c r="AL22" s="155"/>
      <c r="AM22" s="206">
        <f t="shared" si="1"/>
        <v>0</v>
      </c>
      <c r="AN22" s="156">
        <v>45442</v>
      </c>
      <c r="AO22" s="267"/>
      <c r="AP22" s="224"/>
      <c r="AQ22" s="91" t="s">
        <v>197</v>
      </c>
      <c r="AR22" s="495"/>
      <c r="AS22" s="376"/>
      <c r="AT22" s="379"/>
      <c r="AU22" s="567"/>
      <c r="AV22" s="288" t="s">
        <v>315</v>
      </c>
      <c r="AW22" s="564"/>
      <c r="AX22" s="564"/>
      <c r="AY22" s="564"/>
      <c r="AZ22" s="564"/>
      <c r="BA22" s="564"/>
      <c r="BB22" s="564"/>
      <c r="BC22" s="564"/>
      <c r="BD22" s="564"/>
      <c r="BE22" s="564"/>
      <c r="BF22" s="564"/>
      <c r="BG22" s="564"/>
      <c r="BH22" s="564"/>
      <c r="BI22" s="564"/>
      <c r="BJ22" s="564"/>
      <c r="BK22" s="564"/>
      <c r="BL22" s="564"/>
      <c r="BM22" s="685"/>
      <c r="BN22" s="564"/>
      <c r="BO22" s="564"/>
      <c r="BP22" s="564"/>
      <c r="BQ22" s="564"/>
      <c r="BR22" s="564"/>
      <c r="BS22" s="564"/>
      <c r="BT22" s="564"/>
      <c r="BU22" s="564"/>
      <c r="BV22" s="564"/>
      <c r="BW22" s="564"/>
      <c r="BX22" s="564"/>
      <c r="BY22" s="685"/>
      <c r="BZ22" s="564"/>
      <c r="CA22" s="754"/>
      <c r="CB22" s="199"/>
      <c r="CC22" s="92"/>
      <c r="CD22" s="92"/>
      <c r="CE22" s="92"/>
      <c r="CF22" s="92"/>
      <c r="CG22" s="92"/>
      <c r="CH22" s="92"/>
      <c r="CI22" s="92"/>
      <c r="CJ22" s="92"/>
      <c r="CK22" s="92"/>
      <c r="CL22" s="138"/>
      <c r="CM22" s="92">
        <v>9819078</v>
      </c>
      <c r="CN22" s="138"/>
      <c r="CO22" s="759"/>
      <c r="CP22" s="138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767"/>
      <c r="DD22" s="138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771"/>
      <c r="DR22" s="138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775"/>
      <c r="EF22" s="38"/>
      <c r="EG22" s="376"/>
      <c r="EH22" s="376"/>
    </row>
    <row r="23" spans="1:138" s="8" customFormat="1" ht="35.25" customHeight="1" x14ac:dyDescent="0.25">
      <c r="A23" s="522"/>
      <c r="B23" s="437"/>
      <c r="C23" s="501"/>
      <c r="D23" s="501"/>
      <c r="E23" s="504"/>
      <c r="F23" s="504"/>
      <c r="G23" s="504"/>
      <c r="H23" s="504"/>
      <c r="I23" s="504"/>
      <c r="J23" s="516"/>
      <c r="K23" s="507"/>
      <c r="L23" s="507"/>
      <c r="M23" s="510"/>
      <c r="N23" s="507"/>
      <c r="O23" s="507"/>
      <c r="P23" s="569"/>
      <c r="Q23" s="435"/>
      <c r="R23" s="382"/>
      <c r="S23" s="435"/>
      <c r="T23" s="382"/>
      <c r="U23" s="432"/>
      <c r="V23" s="376"/>
      <c r="W23" s="498"/>
      <c r="X23" s="498"/>
      <c r="Y23" s="498"/>
      <c r="Z23" s="498"/>
      <c r="AA23" s="498"/>
      <c r="AB23" s="376"/>
      <c r="AC23" s="477"/>
      <c r="AD23" s="667"/>
      <c r="AE23" s="670"/>
      <c r="AF23" s="673"/>
      <c r="AG23" s="345" t="s">
        <v>267</v>
      </c>
      <c r="AH23" s="112">
        <v>0.1</v>
      </c>
      <c r="AI23" s="287"/>
      <c r="AJ23" s="205"/>
      <c r="AK23" s="155"/>
      <c r="AL23" s="155"/>
      <c r="AM23" s="206">
        <f t="shared" si="1"/>
        <v>0</v>
      </c>
      <c r="AN23" s="156">
        <v>45503</v>
      </c>
      <c r="AO23" s="217"/>
      <c r="AP23" s="224"/>
      <c r="AQ23" s="91" t="s">
        <v>197</v>
      </c>
      <c r="AR23" s="495"/>
      <c r="AS23" s="376"/>
      <c r="AT23" s="379"/>
      <c r="AU23" s="567"/>
      <c r="AV23" s="288" t="s">
        <v>315</v>
      </c>
      <c r="AW23" s="564"/>
      <c r="AX23" s="564"/>
      <c r="AY23" s="564"/>
      <c r="AZ23" s="564"/>
      <c r="BA23" s="564"/>
      <c r="BB23" s="564"/>
      <c r="BC23" s="564"/>
      <c r="BD23" s="564"/>
      <c r="BE23" s="564"/>
      <c r="BF23" s="564"/>
      <c r="BG23" s="564"/>
      <c r="BH23" s="564"/>
      <c r="BI23" s="564"/>
      <c r="BJ23" s="564"/>
      <c r="BK23" s="564"/>
      <c r="BL23" s="564"/>
      <c r="BM23" s="685"/>
      <c r="BN23" s="564"/>
      <c r="BO23" s="564"/>
      <c r="BP23" s="564"/>
      <c r="BQ23" s="564"/>
      <c r="BR23" s="564"/>
      <c r="BS23" s="564"/>
      <c r="BT23" s="564"/>
      <c r="BU23" s="564"/>
      <c r="BV23" s="564"/>
      <c r="BW23" s="564"/>
      <c r="BX23" s="564"/>
      <c r="BY23" s="685"/>
      <c r="BZ23" s="564"/>
      <c r="CA23" s="754"/>
      <c r="CB23" s="199"/>
      <c r="CC23" s="92"/>
      <c r="CD23" s="92"/>
      <c r="CE23" s="92"/>
      <c r="CF23" s="92"/>
      <c r="CG23" s="92"/>
      <c r="CH23" s="92"/>
      <c r="CI23" s="92"/>
      <c r="CJ23" s="92"/>
      <c r="CK23" s="92"/>
      <c r="CL23" s="138"/>
      <c r="CM23" s="92">
        <v>6546052</v>
      </c>
      <c r="CN23" s="138"/>
      <c r="CO23" s="759"/>
      <c r="CP23" s="138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767"/>
      <c r="DD23" s="138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771"/>
      <c r="DR23" s="138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775"/>
      <c r="EF23" s="38"/>
      <c r="EG23" s="376"/>
      <c r="EH23" s="376"/>
    </row>
    <row r="24" spans="1:138" s="8" customFormat="1" ht="35.25" customHeight="1" x14ac:dyDescent="0.25">
      <c r="A24" s="522"/>
      <c r="B24" s="437"/>
      <c r="C24" s="501"/>
      <c r="D24" s="501"/>
      <c r="E24" s="504"/>
      <c r="F24" s="504"/>
      <c r="G24" s="504"/>
      <c r="H24" s="504"/>
      <c r="I24" s="504"/>
      <c r="J24" s="516"/>
      <c r="K24" s="507"/>
      <c r="L24" s="507"/>
      <c r="M24" s="510"/>
      <c r="N24" s="507"/>
      <c r="O24" s="507"/>
      <c r="P24" s="569"/>
      <c r="Q24" s="435"/>
      <c r="R24" s="382"/>
      <c r="S24" s="435"/>
      <c r="T24" s="382"/>
      <c r="U24" s="432"/>
      <c r="V24" s="376"/>
      <c r="W24" s="498"/>
      <c r="X24" s="498"/>
      <c r="Y24" s="498"/>
      <c r="Z24" s="498"/>
      <c r="AA24" s="498"/>
      <c r="AB24" s="376"/>
      <c r="AC24" s="477"/>
      <c r="AD24" s="667"/>
      <c r="AE24" s="670"/>
      <c r="AF24" s="673"/>
      <c r="AG24" s="345" t="s">
        <v>277</v>
      </c>
      <c r="AH24" s="112">
        <v>0.1</v>
      </c>
      <c r="AI24" s="287"/>
      <c r="AJ24" s="205"/>
      <c r="AK24" s="155"/>
      <c r="AL24" s="155"/>
      <c r="AM24" s="205">
        <f t="shared" si="1"/>
        <v>0</v>
      </c>
      <c r="AN24" s="156">
        <v>45534</v>
      </c>
      <c r="AO24" s="268"/>
      <c r="AP24" s="224"/>
      <c r="AQ24" s="91" t="s">
        <v>197</v>
      </c>
      <c r="AR24" s="495"/>
      <c r="AS24" s="376"/>
      <c r="AT24" s="379"/>
      <c r="AU24" s="567"/>
      <c r="AV24" s="288" t="s">
        <v>315</v>
      </c>
      <c r="AW24" s="564"/>
      <c r="AX24" s="564"/>
      <c r="AY24" s="564"/>
      <c r="AZ24" s="564"/>
      <c r="BA24" s="564"/>
      <c r="BB24" s="564"/>
      <c r="BC24" s="564"/>
      <c r="BD24" s="564"/>
      <c r="BE24" s="564"/>
      <c r="BF24" s="564"/>
      <c r="BG24" s="564"/>
      <c r="BH24" s="564"/>
      <c r="BI24" s="564"/>
      <c r="BJ24" s="564"/>
      <c r="BK24" s="564"/>
      <c r="BL24" s="564"/>
      <c r="BM24" s="685"/>
      <c r="BN24" s="564"/>
      <c r="BO24" s="564"/>
      <c r="BP24" s="564"/>
      <c r="BQ24" s="564"/>
      <c r="BR24" s="564"/>
      <c r="BS24" s="564"/>
      <c r="BT24" s="564"/>
      <c r="BU24" s="564"/>
      <c r="BV24" s="564"/>
      <c r="BW24" s="564"/>
      <c r="BX24" s="564"/>
      <c r="BY24" s="685"/>
      <c r="BZ24" s="564"/>
      <c r="CA24" s="754"/>
      <c r="CB24" s="199"/>
      <c r="CC24" s="92"/>
      <c r="CD24" s="92"/>
      <c r="CE24" s="92"/>
      <c r="CF24" s="92"/>
      <c r="CG24" s="92"/>
      <c r="CH24" s="92"/>
      <c r="CI24" s="92"/>
      <c r="CJ24" s="92"/>
      <c r="CK24" s="92"/>
      <c r="CL24" s="138"/>
      <c r="CM24" s="92">
        <v>6546052</v>
      </c>
      <c r="CN24" s="138"/>
      <c r="CO24" s="759"/>
      <c r="CP24" s="138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767"/>
      <c r="DD24" s="138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771"/>
      <c r="DR24" s="138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775"/>
      <c r="EF24" s="38"/>
      <c r="EG24" s="376"/>
      <c r="EH24" s="376"/>
    </row>
    <row r="25" spans="1:138" s="8" customFormat="1" ht="35.25" customHeight="1" x14ac:dyDescent="0.25">
      <c r="A25" s="523"/>
      <c r="B25" s="440"/>
      <c r="C25" s="502"/>
      <c r="D25" s="502"/>
      <c r="E25" s="505"/>
      <c r="F25" s="505"/>
      <c r="G25" s="505"/>
      <c r="H25" s="505"/>
      <c r="I25" s="505"/>
      <c r="J25" s="517"/>
      <c r="K25" s="508"/>
      <c r="L25" s="508"/>
      <c r="M25" s="511"/>
      <c r="N25" s="508"/>
      <c r="O25" s="508"/>
      <c r="P25" s="570"/>
      <c r="Q25" s="454"/>
      <c r="R25" s="383"/>
      <c r="S25" s="454"/>
      <c r="T25" s="383"/>
      <c r="U25" s="433"/>
      <c r="V25" s="377"/>
      <c r="W25" s="499"/>
      <c r="X25" s="499"/>
      <c r="Y25" s="499"/>
      <c r="Z25" s="499"/>
      <c r="AA25" s="499"/>
      <c r="AB25" s="377"/>
      <c r="AC25" s="478"/>
      <c r="AD25" s="668"/>
      <c r="AE25" s="671"/>
      <c r="AF25" s="674"/>
      <c r="AG25" s="345" t="s">
        <v>278</v>
      </c>
      <c r="AH25" s="112">
        <v>0.1</v>
      </c>
      <c r="AI25" s="287"/>
      <c r="AJ25" s="205"/>
      <c r="AK25" s="155"/>
      <c r="AL25" s="155"/>
      <c r="AM25" s="205">
        <f t="shared" si="1"/>
        <v>0</v>
      </c>
      <c r="AN25" s="156">
        <v>45473</v>
      </c>
      <c r="AO25" s="266"/>
      <c r="AP25" s="221"/>
      <c r="AQ25" s="91" t="s">
        <v>197</v>
      </c>
      <c r="AR25" s="496"/>
      <c r="AS25" s="377"/>
      <c r="AT25" s="380"/>
      <c r="AU25" s="567"/>
      <c r="AV25" s="288" t="s">
        <v>315</v>
      </c>
      <c r="AW25" s="565"/>
      <c r="AX25" s="565"/>
      <c r="AY25" s="565"/>
      <c r="AZ25" s="565"/>
      <c r="BA25" s="565"/>
      <c r="BB25" s="565"/>
      <c r="BC25" s="565"/>
      <c r="BD25" s="565"/>
      <c r="BE25" s="565"/>
      <c r="BF25" s="565"/>
      <c r="BG25" s="565"/>
      <c r="BH25" s="565"/>
      <c r="BI25" s="565"/>
      <c r="BJ25" s="565"/>
      <c r="BK25" s="565"/>
      <c r="BL25" s="565"/>
      <c r="BM25" s="686"/>
      <c r="BN25" s="565"/>
      <c r="BO25" s="565"/>
      <c r="BP25" s="565"/>
      <c r="BQ25" s="565"/>
      <c r="BR25" s="565"/>
      <c r="BS25" s="565"/>
      <c r="BT25" s="565"/>
      <c r="BU25" s="565"/>
      <c r="BV25" s="565"/>
      <c r="BW25" s="565"/>
      <c r="BX25" s="565"/>
      <c r="BY25" s="686"/>
      <c r="BZ25" s="565"/>
      <c r="CA25" s="755"/>
      <c r="CB25" s="199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92">
        <v>6546054</v>
      </c>
      <c r="CN25" s="138"/>
      <c r="CO25" s="760"/>
      <c r="CP25" s="138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768"/>
      <c r="DD25" s="138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772"/>
      <c r="DR25" s="138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776"/>
      <c r="EF25" s="38"/>
      <c r="EG25" s="377"/>
      <c r="EH25" s="377"/>
    </row>
    <row r="26" spans="1:138" s="8" customFormat="1" ht="46.5" customHeight="1" x14ac:dyDescent="0.2">
      <c r="A26" s="521" t="s">
        <v>119</v>
      </c>
      <c r="B26" s="642" t="s">
        <v>198</v>
      </c>
      <c r="C26" s="645">
        <v>0.21</v>
      </c>
      <c r="D26" s="645">
        <v>0.3</v>
      </c>
      <c r="E26" s="625">
        <v>2.2499999999999999E-2</v>
      </c>
      <c r="F26" s="625">
        <v>2.2499999999999999E-2</v>
      </c>
      <c r="G26" s="625">
        <v>2.2499999999999999E-2</v>
      </c>
      <c r="H26" s="625">
        <v>2.2499999999999999E-2</v>
      </c>
      <c r="I26" s="628" t="s">
        <v>120</v>
      </c>
      <c r="J26" s="648">
        <v>33</v>
      </c>
      <c r="K26" s="506" t="s">
        <v>122</v>
      </c>
      <c r="L26" s="506" t="s">
        <v>199</v>
      </c>
      <c r="M26" s="657">
        <v>3302</v>
      </c>
      <c r="N26" s="506" t="s">
        <v>296</v>
      </c>
      <c r="O26" s="506" t="s">
        <v>200</v>
      </c>
      <c r="P26" s="568" t="s">
        <v>131</v>
      </c>
      <c r="Q26" s="571" t="s">
        <v>205</v>
      </c>
      <c r="R26" s="381">
        <v>3302054</v>
      </c>
      <c r="S26" s="571" t="s">
        <v>206</v>
      </c>
      <c r="T26" s="384">
        <v>330205400</v>
      </c>
      <c r="U26" s="431">
        <v>10</v>
      </c>
      <c r="V26" s="431" t="s">
        <v>140</v>
      </c>
      <c r="W26" s="431">
        <v>13</v>
      </c>
      <c r="X26" s="431">
        <v>13</v>
      </c>
      <c r="Y26" s="431">
        <v>13</v>
      </c>
      <c r="Z26" s="431">
        <v>13</v>
      </c>
      <c r="AA26" s="431">
        <v>13</v>
      </c>
      <c r="AB26" s="482" t="s">
        <v>141</v>
      </c>
      <c r="AC26" s="431">
        <v>13</v>
      </c>
      <c r="AD26" s="485">
        <f>AC26*AF26</f>
        <v>0</v>
      </c>
      <c r="AE26" s="488">
        <f>AH26*AL26</f>
        <v>0</v>
      </c>
      <c r="AF26" s="663">
        <f>AH26*AM26</f>
        <v>0</v>
      </c>
      <c r="AG26" s="150" t="s">
        <v>265</v>
      </c>
      <c r="AH26" s="143">
        <v>1</v>
      </c>
      <c r="AI26" s="207">
        <f>SUM(AI20:AI25)</f>
        <v>0</v>
      </c>
      <c r="AJ26" s="207">
        <f>SUM(AH27*AJ27)+(AH28*AJ28)</f>
        <v>0</v>
      </c>
      <c r="AK26" s="207">
        <f>SUM(AH27*AK27)+(AH28*AK28)</f>
        <v>0</v>
      </c>
      <c r="AL26" s="207">
        <f>SUM(AH27*AL27)+(AH28*AL28)</f>
        <v>0</v>
      </c>
      <c r="AM26" s="143">
        <f t="shared" si="1"/>
        <v>0</v>
      </c>
      <c r="AN26" s="158"/>
      <c r="AO26" s="191"/>
      <c r="AP26" s="220"/>
      <c r="AQ26" s="145"/>
      <c r="AR26" s="494" t="s">
        <v>149</v>
      </c>
      <c r="AS26" s="375" t="s">
        <v>148</v>
      </c>
      <c r="AT26" s="378"/>
      <c r="AU26" s="567"/>
      <c r="AV26" s="286"/>
      <c r="AW26" s="563" t="s">
        <v>233</v>
      </c>
      <c r="AX26" s="494" t="s">
        <v>5</v>
      </c>
      <c r="AY26" s="402">
        <v>96411</v>
      </c>
      <c r="AZ26" s="402" t="s">
        <v>12</v>
      </c>
      <c r="BA26" s="320">
        <v>981750</v>
      </c>
      <c r="BB26" s="320">
        <v>3927000</v>
      </c>
      <c r="BC26" s="320">
        <v>3927000</v>
      </c>
      <c r="BD26" s="320">
        <v>3927000</v>
      </c>
      <c r="BE26" s="320">
        <v>3927000</v>
      </c>
      <c r="BF26" s="320">
        <v>3927000</v>
      </c>
      <c r="BG26" s="320">
        <v>3927000</v>
      </c>
      <c r="BH26" s="320">
        <v>3927000</v>
      </c>
      <c r="BI26" s="320">
        <v>3927000</v>
      </c>
      <c r="BJ26" s="320">
        <v>3927000</v>
      </c>
      <c r="BK26" s="320">
        <v>3927000</v>
      </c>
      <c r="BL26" s="320">
        <v>3927000</v>
      </c>
      <c r="BM26" s="320">
        <v>43670000</v>
      </c>
      <c r="BN26" s="194"/>
      <c r="BO26" s="194"/>
      <c r="BP26" s="194"/>
      <c r="BQ26" s="194"/>
      <c r="BR26" s="194"/>
      <c r="BS26" s="194"/>
      <c r="BT26" s="194"/>
      <c r="BU26" s="194"/>
      <c r="BV26" s="194"/>
      <c r="BW26" s="194"/>
      <c r="BX26" s="194"/>
      <c r="BY26" s="194">
        <v>43670000</v>
      </c>
      <c r="BZ26" s="194"/>
      <c r="CA26" s="687">
        <f>SUM(BN26:BZ28)</f>
        <v>43670000</v>
      </c>
      <c r="CB26" s="199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758">
        <f>SUM(CC26:CN28)</f>
        <v>69854208</v>
      </c>
      <c r="CP26" s="138"/>
      <c r="CQ26" s="109"/>
      <c r="CR26" s="109"/>
      <c r="CS26" s="109"/>
      <c r="CT26" s="109"/>
      <c r="CU26" s="109"/>
      <c r="CV26" s="109"/>
      <c r="CW26" s="109"/>
      <c r="CX26" s="109"/>
      <c r="CY26" s="109"/>
      <c r="CZ26" s="109"/>
      <c r="DA26" s="109"/>
      <c r="DB26" s="109"/>
      <c r="DC26" s="766">
        <f>SUM(CP26:DB28)</f>
        <v>0</v>
      </c>
      <c r="DD26" s="138"/>
      <c r="DE26" s="109"/>
      <c r="DF26" s="109"/>
      <c r="DG26" s="109"/>
      <c r="DH26" s="109"/>
      <c r="DI26" s="109"/>
      <c r="DJ26" s="109"/>
      <c r="DK26" s="109"/>
      <c r="DL26" s="109"/>
      <c r="DM26" s="109"/>
      <c r="DN26" s="109"/>
      <c r="DO26" s="109"/>
      <c r="DP26" s="109"/>
      <c r="DQ26" s="769">
        <v>0</v>
      </c>
      <c r="DR26" s="138"/>
      <c r="DS26" s="109"/>
      <c r="DT26" s="109"/>
      <c r="DU26" s="109"/>
      <c r="DV26" s="109"/>
      <c r="DW26" s="109"/>
      <c r="DX26" s="109"/>
      <c r="DY26" s="109"/>
      <c r="DZ26" s="109"/>
      <c r="EA26" s="109"/>
      <c r="EB26" s="109"/>
      <c r="EC26" s="109"/>
      <c r="ED26" s="109"/>
      <c r="EE26" s="774">
        <f>SUM(DR26:ED28)</f>
        <v>0</v>
      </c>
      <c r="EF26" s="38"/>
      <c r="EG26" s="375" t="s">
        <v>323</v>
      </c>
      <c r="EH26" s="375"/>
    </row>
    <row r="27" spans="1:138" s="8" customFormat="1" ht="45" customHeight="1" x14ac:dyDescent="0.25">
      <c r="A27" s="522"/>
      <c r="B27" s="643"/>
      <c r="C27" s="646"/>
      <c r="D27" s="646"/>
      <c r="E27" s="626"/>
      <c r="F27" s="626"/>
      <c r="G27" s="626"/>
      <c r="H27" s="626"/>
      <c r="I27" s="629"/>
      <c r="J27" s="649"/>
      <c r="K27" s="507"/>
      <c r="L27" s="507"/>
      <c r="M27" s="658"/>
      <c r="N27" s="507"/>
      <c r="O27" s="507"/>
      <c r="P27" s="569"/>
      <c r="Q27" s="572"/>
      <c r="R27" s="382"/>
      <c r="S27" s="572"/>
      <c r="T27" s="385"/>
      <c r="U27" s="432"/>
      <c r="V27" s="432"/>
      <c r="W27" s="432"/>
      <c r="X27" s="432"/>
      <c r="Y27" s="432"/>
      <c r="Z27" s="432"/>
      <c r="AA27" s="432"/>
      <c r="AB27" s="483"/>
      <c r="AC27" s="432"/>
      <c r="AD27" s="486"/>
      <c r="AE27" s="489"/>
      <c r="AF27" s="664"/>
      <c r="AG27" s="346" t="s">
        <v>279</v>
      </c>
      <c r="AH27" s="112">
        <v>0.6</v>
      </c>
      <c r="AI27" s="287"/>
      <c r="AJ27" s="203"/>
      <c r="AK27" s="203"/>
      <c r="AL27" s="203"/>
      <c r="AM27" s="243">
        <f>SUM(AI27:AL27)</f>
        <v>0</v>
      </c>
      <c r="AN27" s="156">
        <v>45655</v>
      </c>
      <c r="AO27" s="259"/>
      <c r="AP27" s="222"/>
      <c r="AQ27" s="91" t="s">
        <v>197</v>
      </c>
      <c r="AR27" s="495"/>
      <c r="AS27" s="376"/>
      <c r="AT27" s="379"/>
      <c r="AU27" s="567"/>
      <c r="AV27" s="289" t="s">
        <v>313</v>
      </c>
      <c r="AW27" s="564"/>
      <c r="AX27" s="495"/>
      <c r="AY27" s="403"/>
      <c r="AZ27" s="403"/>
      <c r="BA27" s="320"/>
      <c r="BB27" s="320"/>
      <c r="BC27" s="320"/>
      <c r="BD27" s="320"/>
      <c r="BE27" s="320"/>
      <c r="BF27" s="320"/>
      <c r="BG27" s="320"/>
      <c r="BH27" s="320"/>
      <c r="BI27" s="320"/>
      <c r="BJ27" s="320"/>
      <c r="BK27" s="320"/>
      <c r="BL27" s="320"/>
      <c r="BM27" s="320"/>
      <c r="BN27" s="194"/>
      <c r="BO27" s="194"/>
      <c r="BP27" s="194"/>
      <c r="BQ27" s="194"/>
      <c r="BR27" s="194"/>
      <c r="BS27" s="194"/>
      <c r="BT27" s="194"/>
      <c r="BU27" s="194"/>
      <c r="BV27" s="194"/>
      <c r="BW27" s="194"/>
      <c r="BX27" s="194"/>
      <c r="BY27" s="320"/>
      <c r="BZ27" s="194"/>
      <c r="CA27" s="688"/>
      <c r="CB27" s="199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>
        <v>43670000</v>
      </c>
      <c r="CN27" s="138"/>
      <c r="CO27" s="759"/>
      <c r="CP27" s="138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767"/>
      <c r="DD27" s="138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771"/>
      <c r="DR27" s="138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775"/>
      <c r="EF27" s="38"/>
      <c r="EG27" s="376"/>
      <c r="EH27" s="376"/>
    </row>
    <row r="28" spans="1:138" s="8" customFormat="1" ht="41.25" customHeight="1" x14ac:dyDescent="0.25">
      <c r="A28" s="523"/>
      <c r="B28" s="644"/>
      <c r="C28" s="647"/>
      <c r="D28" s="647"/>
      <c r="E28" s="627"/>
      <c r="F28" s="627"/>
      <c r="G28" s="627"/>
      <c r="H28" s="627"/>
      <c r="I28" s="630"/>
      <c r="J28" s="650"/>
      <c r="K28" s="508"/>
      <c r="L28" s="508"/>
      <c r="M28" s="659"/>
      <c r="N28" s="508"/>
      <c r="O28" s="508"/>
      <c r="P28" s="570"/>
      <c r="Q28" s="573"/>
      <c r="R28" s="383"/>
      <c r="S28" s="573"/>
      <c r="T28" s="386"/>
      <c r="U28" s="433"/>
      <c r="V28" s="433"/>
      <c r="W28" s="433"/>
      <c r="X28" s="433"/>
      <c r="Y28" s="433"/>
      <c r="Z28" s="433"/>
      <c r="AA28" s="433"/>
      <c r="AB28" s="484"/>
      <c r="AC28" s="433"/>
      <c r="AD28" s="487"/>
      <c r="AE28" s="490"/>
      <c r="AF28" s="665"/>
      <c r="AG28" s="346" t="s">
        <v>280</v>
      </c>
      <c r="AH28" s="112">
        <v>0.4</v>
      </c>
      <c r="AI28" s="287"/>
      <c r="AJ28" s="202"/>
      <c r="AK28" s="203"/>
      <c r="AL28" s="203"/>
      <c r="AM28" s="243">
        <f>SUM(AI28:AL28)</f>
        <v>0</v>
      </c>
      <c r="AN28" s="156">
        <v>45655</v>
      </c>
      <c r="AO28" s="73"/>
      <c r="AP28" s="222"/>
      <c r="AQ28" s="91" t="s">
        <v>197</v>
      </c>
      <c r="AR28" s="496"/>
      <c r="AS28" s="377"/>
      <c r="AT28" s="380"/>
      <c r="AU28" s="567"/>
      <c r="AV28" s="288" t="s">
        <v>315</v>
      </c>
      <c r="AW28" s="565"/>
      <c r="AX28" s="496"/>
      <c r="AY28" s="404"/>
      <c r="AZ28" s="404"/>
      <c r="BA28" s="320"/>
      <c r="BB28" s="320"/>
      <c r="BC28" s="320"/>
      <c r="BD28" s="320"/>
      <c r="BE28" s="320"/>
      <c r="BF28" s="320"/>
      <c r="BG28" s="320"/>
      <c r="BH28" s="320"/>
      <c r="BI28" s="320"/>
      <c r="BJ28" s="320"/>
      <c r="BK28" s="320"/>
      <c r="BL28" s="320"/>
      <c r="BM28" s="320">
        <f t="shared" ref="BM28:BM86" si="2">SUM(BA28:BL28)</f>
        <v>0</v>
      </c>
      <c r="BN28" s="194"/>
      <c r="BO28" s="194"/>
      <c r="BP28" s="194"/>
      <c r="BQ28" s="194"/>
      <c r="BR28" s="194"/>
      <c r="BS28" s="194"/>
      <c r="BT28" s="194"/>
      <c r="BU28" s="194"/>
      <c r="BV28" s="194"/>
      <c r="BW28" s="194"/>
      <c r="BX28" s="194"/>
      <c r="BY28" s="194"/>
      <c r="BZ28" s="194"/>
      <c r="CA28" s="688"/>
      <c r="CB28" s="199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>
        <v>26184208</v>
      </c>
      <c r="CN28" s="138"/>
      <c r="CO28" s="760"/>
      <c r="CP28" s="138"/>
      <c r="CQ28" s="109"/>
      <c r="CR28" s="109"/>
      <c r="CS28" s="109"/>
      <c r="CT28" s="109"/>
      <c r="CU28" s="109"/>
      <c r="CV28" s="109"/>
      <c r="CW28" s="109"/>
      <c r="CX28" s="109"/>
      <c r="CY28" s="109"/>
      <c r="CZ28" s="109"/>
      <c r="DA28" s="109"/>
      <c r="DB28" s="109"/>
      <c r="DC28" s="768"/>
      <c r="DD28" s="138"/>
      <c r="DE28" s="109"/>
      <c r="DF28" s="109"/>
      <c r="DG28" s="109"/>
      <c r="DH28" s="109"/>
      <c r="DI28" s="109"/>
      <c r="DJ28" s="109"/>
      <c r="DK28" s="109"/>
      <c r="DL28" s="109"/>
      <c r="DM28" s="109"/>
      <c r="DN28" s="109"/>
      <c r="DO28" s="109"/>
      <c r="DP28" s="109"/>
      <c r="DQ28" s="772"/>
      <c r="DR28" s="138"/>
      <c r="DS28" s="109"/>
      <c r="DT28" s="109"/>
      <c r="DU28" s="109"/>
      <c r="DV28" s="109"/>
      <c r="DW28" s="109"/>
      <c r="DX28" s="109"/>
      <c r="DY28" s="109"/>
      <c r="DZ28" s="109"/>
      <c r="EA28" s="109"/>
      <c r="EB28" s="109"/>
      <c r="EC28" s="109"/>
      <c r="ED28" s="109"/>
      <c r="EE28" s="776"/>
      <c r="EF28" s="38"/>
      <c r="EG28" s="377"/>
      <c r="EH28" s="377"/>
    </row>
    <row r="29" spans="1:138" s="8" customFormat="1" ht="46.5" customHeight="1" x14ac:dyDescent="0.2">
      <c r="A29" s="521" t="s">
        <v>119</v>
      </c>
      <c r="B29" s="436" t="s">
        <v>198</v>
      </c>
      <c r="C29" s="500">
        <v>0.21</v>
      </c>
      <c r="D29" s="500">
        <v>0.3</v>
      </c>
      <c r="E29" s="503">
        <v>2.2499999999999999E-2</v>
      </c>
      <c r="F29" s="503">
        <v>2.2499999999999999E-2</v>
      </c>
      <c r="G29" s="503">
        <v>2.2499999999999999E-2</v>
      </c>
      <c r="H29" s="503">
        <v>2.2499999999999999E-2</v>
      </c>
      <c r="I29" s="503" t="s">
        <v>120</v>
      </c>
      <c r="J29" s="651">
        <v>33</v>
      </c>
      <c r="K29" s="506" t="s">
        <v>122</v>
      </c>
      <c r="L29" s="506" t="s">
        <v>199</v>
      </c>
      <c r="M29" s="509">
        <v>3302</v>
      </c>
      <c r="N29" s="506" t="s">
        <v>296</v>
      </c>
      <c r="O29" s="506" t="s">
        <v>192</v>
      </c>
      <c r="P29" s="512" t="s">
        <v>132</v>
      </c>
      <c r="Q29" s="434" t="s">
        <v>201</v>
      </c>
      <c r="R29" s="381" t="s">
        <v>202</v>
      </c>
      <c r="S29" s="434" t="s">
        <v>203</v>
      </c>
      <c r="T29" s="384" t="s">
        <v>204</v>
      </c>
      <c r="U29" s="431">
        <v>5</v>
      </c>
      <c r="V29" s="431" t="s">
        <v>140</v>
      </c>
      <c r="W29" s="431">
        <v>5</v>
      </c>
      <c r="X29" s="431">
        <v>5</v>
      </c>
      <c r="Y29" s="431">
        <v>5</v>
      </c>
      <c r="Z29" s="431">
        <v>5</v>
      </c>
      <c r="AA29" s="431">
        <v>5</v>
      </c>
      <c r="AB29" s="375" t="s">
        <v>141</v>
      </c>
      <c r="AC29" s="476">
        <v>5</v>
      </c>
      <c r="AD29" s="479">
        <f>AC29*AF29</f>
        <v>0</v>
      </c>
      <c r="AE29" s="399">
        <f>AH29*AL29</f>
        <v>0</v>
      </c>
      <c r="AF29" s="399">
        <f>AH29*AM29</f>
        <v>0</v>
      </c>
      <c r="AG29" s="149" t="s">
        <v>263</v>
      </c>
      <c r="AH29" s="143">
        <v>1</v>
      </c>
      <c r="AI29" s="207">
        <f>SUM(AH30*AI30)+(AH33*AI33)+(AH34*AI34)</f>
        <v>0</v>
      </c>
      <c r="AJ29" s="207">
        <f>SUM(AH30*AJ30)+(AH33*AJ33)+(AH34*AJ34)</f>
        <v>0</v>
      </c>
      <c r="AK29" s="207">
        <f>SUM(AH30*AK30)+(AH33*AK33)+(AH34*AK34)</f>
        <v>0</v>
      </c>
      <c r="AL29" s="207">
        <f>SUM(AH30*AL30)+(AH33*AL33)+(AH34*AL34)</f>
        <v>0</v>
      </c>
      <c r="AM29" s="143">
        <f t="shared" ref="AM29:AM36" si="3">SUM(AI29:AL29)</f>
        <v>0</v>
      </c>
      <c r="AN29" s="158"/>
      <c r="AO29" s="192"/>
      <c r="AP29" s="225"/>
      <c r="AQ29" s="145"/>
      <c r="AR29" s="494" t="s">
        <v>149</v>
      </c>
      <c r="AS29" s="375" t="s">
        <v>148</v>
      </c>
      <c r="AT29" s="378"/>
      <c r="AU29" s="567"/>
      <c r="AV29" s="286"/>
      <c r="AW29" s="563" t="s">
        <v>233</v>
      </c>
      <c r="AX29" s="402" t="s">
        <v>5</v>
      </c>
      <c r="AY29" s="402">
        <v>96411</v>
      </c>
      <c r="AZ29" s="402" t="s">
        <v>12</v>
      </c>
      <c r="BA29" s="320"/>
      <c r="BB29" s="320">
        <v>3499300</v>
      </c>
      <c r="BC29" s="320">
        <v>3499300</v>
      </c>
      <c r="BD29" s="320">
        <v>3499300</v>
      </c>
      <c r="BE29" s="320">
        <v>3499300</v>
      </c>
      <c r="BF29" s="320">
        <v>3499300</v>
      </c>
      <c r="BG29" s="320">
        <v>3499300</v>
      </c>
      <c r="BH29" s="320">
        <v>3499300</v>
      </c>
      <c r="BI29" s="320">
        <v>3499300</v>
      </c>
      <c r="BJ29" s="320">
        <v>3499300</v>
      </c>
      <c r="BK29" s="320">
        <v>3499300</v>
      </c>
      <c r="BL29" s="320">
        <v>3499300</v>
      </c>
      <c r="BM29" s="320"/>
      <c r="BN29" s="194"/>
      <c r="BO29" s="194"/>
      <c r="BP29" s="194"/>
      <c r="BQ29" s="194"/>
      <c r="BR29" s="194"/>
      <c r="BS29" s="194"/>
      <c r="BT29" s="194"/>
      <c r="BU29" s="194"/>
      <c r="BV29" s="194"/>
      <c r="BW29" s="194"/>
      <c r="BX29" s="194"/>
      <c r="BY29" s="194"/>
      <c r="BZ29" s="194"/>
      <c r="CA29" s="688"/>
      <c r="CB29" s="199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758">
        <f>SUM(CB29:CN34)</f>
        <v>65460520</v>
      </c>
      <c r="CP29" s="138"/>
      <c r="CQ29" s="109"/>
      <c r="CR29" s="109"/>
      <c r="CS29" s="109"/>
      <c r="CT29" s="109"/>
      <c r="CU29" s="109"/>
      <c r="CV29" s="109"/>
      <c r="CW29" s="109"/>
      <c r="CX29" s="109"/>
      <c r="CY29" s="109"/>
      <c r="CZ29" s="109"/>
      <c r="DA29" s="109"/>
      <c r="DB29" s="109"/>
      <c r="DC29" s="766">
        <f>SUM(CP29:DB34)</f>
        <v>0</v>
      </c>
      <c r="DD29" s="138"/>
      <c r="DE29" s="109"/>
      <c r="DF29" s="109"/>
      <c r="DG29" s="109"/>
      <c r="DH29" s="109"/>
      <c r="DI29" s="109"/>
      <c r="DJ29" s="109"/>
      <c r="DK29" s="109"/>
      <c r="DL29" s="109"/>
      <c r="DM29" s="109"/>
      <c r="DN29" s="109"/>
      <c r="DO29" s="109"/>
      <c r="DP29" s="109"/>
      <c r="DQ29" s="769">
        <v>0</v>
      </c>
      <c r="DR29" s="138"/>
      <c r="DS29" s="109"/>
      <c r="DT29" s="109"/>
      <c r="DU29" s="109"/>
      <c r="DV29" s="109"/>
      <c r="DW29" s="109"/>
      <c r="DX29" s="109"/>
      <c r="DY29" s="109"/>
      <c r="DZ29" s="109"/>
      <c r="EA29" s="109"/>
      <c r="EB29" s="109"/>
      <c r="EC29" s="109"/>
      <c r="ED29" s="109"/>
      <c r="EE29" s="774">
        <f>SUM(DR29:ED34)</f>
        <v>0</v>
      </c>
      <c r="EF29" s="38"/>
      <c r="EG29" s="375" t="s">
        <v>323</v>
      </c>
      <c r="EH29" s="375"/>
    </row>
    <row r="30" spans="1:138" s="8" customFormat="1" ht="36" customHeight="1" x14ac:dyDescent="0.25">
      <c r="A30" s="522"/>
      <c r="B30" s="437"/>
      <c r="C30" s="501"/>
      <c r="D30" s="501"/>
      <c r="E30" s="504"/>
      <c r="F30" s="504"/>
      <c r="G30" s="504"/>
      <c r="H30" s="504"/>
      <c r="I30" s="504"/>
      <c r="J30" s="652"/>
      <c r="K30" s="507"/>
      <c r="L30" s="507"/>
      <c r="M30" s="510"/>
      <c r="N30" s="507"/>
      <c r="O30" s="507"/>
      <c r="P30" s="513"/>
      <c r="Q30" s="435"/>
      <c r="R30" s="382"/>
      <c r="S30" s="435"/>
      <c r="T30" s="385"/>
      <c r="U30" s="432"/>
      <c r="V30" s="432"/>
      <c r="W30" s="432"/>
      <c r="X30" s="432"/>
      <c r="Y30" s="432"/>
      <c r="Z30" s="432"/>
      <c r="AA30" s="432"/>
      <c r="AB30" s="376"/>
      <c r="AC30" s="477"/>
      <c r="AD30" s="480"/>
      <c r="AE30" s="401"/>
      <c r="AF30" s="401"/>
      <c r="AG30" s="347" t="s">
        <v>264</v>
      </c>
      <c r="AH30" s="112">
        <v>0.3</v>
      </c>
      <c r="AI30" s="287"/>
      <c r="AJ30" s="205"/>
      <c r="AK30" s="155"/>
      <c r="AL30" s="155"/>
      <c r="AM30" s="205">
        <f t="shared" si="3"/>
        <v>0</v>
      </c>
      <c r="AN30" s="156">
        <v>45655</v>
      </c>
      <c r="AO30" s="110"/>
      <c r="AP30" s="221"/>
      <c r="AQ30" s="91" t="s">
        <v>197</v>
      </c>
      <c r="AR30" s="495"/>
      <c r="AS30" s="376"/>
      <c r="AT30" s="379"/>
      <c r="AU30" s="567"/>
      <c r="AV30" s="288" t="s">
        <v>315</v>
      </c>
      <c r="AW30" s="564"/>
      <c r="AX30" s="403"/>
      <c r="AY30" s="403"/>
      <c r="AZ30" s="403"/>
      <c r="BA30" s="320"/>
      <c r="BB30" s="320"/>
      <c r="BC30" s="320"/>
      <c r="BD30" s="320"/>
      <c r="BE30" s="320"/>
      <c r="BF30" s="320"/>
      <c r="BG30" s="320"/>
      <c r="BH30" s="320"/>
      <c r="BI30" s="320"/>
      <c r="BJ30" s="320"/>
      <c r="BK30" s="320"/>
      <c r="BL30" s="320"/>
      <c r="BM30" s="320"/>
      <c r="BN30" s="194"/>
      <c r="BO30" s="194"/>
      <c r="BP30" s="194"/>
      <c r="BQ30" s="194"/>
      <c r="BR30" s="194"/>
      <c r="BS30" s="194"/>
      <c r="BT30" s="194"/>
      <c r="BU30" s="194"/>
      <c r="BV30" s="194"/>
      <c r="BW30" s="194"/>
      <c r="BX30" s="194"/>
      <c r="BY30" s="194"/>
      <c r="BZ30" s="194"/>
      <c r="CA30" s="688"/>
      <c r="CB30" s="199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>
        <v>19638156</v>
      </c>
      <c r="CN30" s="138"/>
      <c r="CO30" s="759"/>
      <c r="CP30" s="138"/>
      <c r="CQ30" s="109"/>
      <c r="CR30" s="109"/>
      <c r="CS30" s="109"/>
      <c r="CT30" s="109"/>
      <c r="CU30" s="109"/>
      <c r="CV30" s="109"/>
      <c r="CW30" s="109"/>
      <c r="CX30" s="109"/>
      <c r="CY30" s="109"/>
      <c r="CZ30" s="109"/>
      <c r="DA30" s="109"/>
      <c r="DB30" s="109"/>
      <c r="DC30" s="767"/>
      <c r="DD30" s="138"/>
      <c r="DE30" s="109"/>
      <c r="DF30" s="109"/>
      <c r="DG30" s="109"/>
      <c r="DH30" s="109"/>
      <c r="DI30" s="109"/>
      <c r="DJ30" s="109"/>
      <c r="DK30" s="109"/>
      <c r="DL30" s="109"/>
      <c r="DM30" s="109"/>
      <c r="DN30" s="109"/>
      <c r="DO30" s="109"/>
      <c r="DP30" s="109"/>
      <c r="DQ30" s="771"/>
      <c r="DR30" s="138"/>
      <c r="DS30" s="109"/>
      <c r="DT30" s="109"/>
      <c r="DU30" s="109"/>
      <c r="DV30" s="109"/>
      <c r="DW30" s="109"/>
      <c r="DX30" s="109"/>
      <c r="DY30" s="109"/>
      <c r="DZ30" s="109"/>
      <c r="EA30" s="109"/>
      <c r="EB30" s="109"/>
      <c r="EC30" s="109"/>
      <c r="ED30" s="109"/>
      <c r="EE30" s="775"/>
      <c r="EF30" s="38"/>
      <c r="EG30" s="376"/>
      <c r="EH30" s="376"/>
    </row>
    <row r="31" spans="1:138" s="8" customFormat="1" ht="36" customHeight="1" x14ac:dyDescent="0.25">
      <c r="A31" s="522"/>
      <c r="B31" s="437"/>
      <c r="C31" s="501"/>
      <c r="D31" s="501"/>
      <c r="E31" s="504"/>
      <c r="F31" s="504"/>
      <c r="G31" s="504"/>
      <c r="H31" s="504"/>
      <c r="I31" s="504"/>
      <c r="J31" s="652"/>
      <c r="K31" s="507"/>
      <c r="L31" s="507"/>
      <c r="M31" s="510"/>
      <c r="N31" s="507"/>
      <c r="O31" s="507"/>
      <c r="P31" s="513"/>
      <c r="Q31" s="435"/>
      <c r="R31" s="382"/>
      <c r="S31" s="435"/>
      <c r="T31" s="385"/>
      <c r="U31" s="432"/>
      <c r="V31" s="432"/>
      <c r="W31" s="432"/>
      <c r="X31" s="432"/>
      <c r="Y31" s="432"/>
      <c r="Z31" s="432"/>
      <c r="AA31" s="432"/>
      <c r="AB31" s="376"/>
      <c r="AC31" s="477"/>
      <c r="AD31" s="480"/>
      <c r="AE31" s="401"/>
      <c r="AF31" s="401"/>
      <c r="AG31" s="347" t="s">
        <v>328</v>
      </c>
      <c r="AH31" s="112"/>
      <c r="AI31" s="287"/>
      <c r="AJ31" s="205"/>
      <c r="AK31" s="155"/>
      <c r="AL31" s="155"/>
      <c r="AM31" s="205"/>
      <c r="AN31" s="156"/>
      <c r="AO31" s="366"/>
      <c r="AP31" s="364"/>
      <c r="AQ31" s="91"/>
      <c r="AR31" s="495"/>
      <c r="AS31" s="376"/>
      <c r="AT31" s="379"/>
      <c r="AU31" s="567"/>
      <c r="AV31" s="288"/>
      <c r="AW31" s="564"/>
      <c r="AX31" s="403"/>
      <c r="AY31" s="403"/>
      <c r="AZ31" s="403"/>
      <c r="BA31" s="362"/>
      <c r="BB31" s="362"/>
      <c r="BC31" s="362"/>
      <c r="BD31" s="362"/>
      <c r="BE31" s="362"/>
      <c r="BF31" s="362"/>
      <c r="BG31" s="362"/>
      <c r="BH31" s="362"/>
      <c r="BI31" s="362"/>
      <c r="BJ31" s="362"/>
      <c r="BK31" s="362"/>
      <c r="BL31" s="362"/>
      <c r="BM31" s="362"/>
      <c r="BN31" s="194"/>
      <c r="BO31" s="194"/>
      <c r="BP31" s="194"/>
      <c r="BQ31" s="194"/>
      <c r="BR31" s="194"/>
      <c r="BS31" s="194"/>
      <c r="BT31" s="194"/>
      <c r="BU31" s="194"/>
      <c r="BV31" s="194"/>
      <c r="BW31" s="194"/>
      <c r="BX31" s="194"/>
      <c r="BY31" s="194"/>
      <c r="BZ31" s="194"/>
      <c r="CA31" s="688"/>
      <c r="CB31" s="368"/>
      <c r="CC31" s="365"/>
      <c r="CD31" s="365"/>
      <c r="CE31" s="365"/>
      <c r="CF31" s="365"/>
      <c r="CG31" s="365"/>
      <c r="CH31" s="365"/>
      <c r="CI31" s="365"/>
      <c r="CJ31" s="365"/>
      <c r="CK31" s="365"/>
      <c r="CL31" s="365"/>
      <c r="CM31" s="365"/>
      <c r="CN31" s="365"/>
      <c r="CO31" s="759"/>
      <c r="CP31" s="365"/>
      <c r="CQ31" s="363"/>
      <c r="CR31" s="363"/>
      <c r="CS31" s="363"/>
      <c r="CT31" s="363"/>
      <c r="CU31" s="363"/>
      <c r="CV31" s="363"/>
      <c r="CW31" s="363"/>
      <c r="CX31" s="363"/>
      <c r="CY31" s="363"/>
      <c r="CZ31" s="363"/>
      <c r="DA31" s="363"/>
      <c r="DB31" s="363"/>
      <c r="DC31" s="767"/>
      <c r="DD31" s="365"/>
      <c r="DE31" s="363"/>
      <c r="DF31" s="363"/>
      <c r="DG31" s="363"/>
      <c r="DH31" s="363"/>
      <c r="DI31" s="363"/>
      <c r="DJ31" s="363"/>
      <c r="DK31" s="363"/>
      <c r="DL31" s="363"/>
      <c r="DM31" s="363"/>
      <c r="DN31" s="363"/>
      <c r="DO31" s="363"/>
      <c r="DP31" s="363"/>
      <c r="DQ31" s="771"/>
      <c r="DR31" s="365"/>
      <c r="DS31" s="363"/>
      <c r="DT31" s="363"/>
      <c r="DU31" s="363"/>
      <c r="DV31" s="363"/>
      <c r="DW31" s="363"/>
      <c r="DX31" s="363"/>
      <c r="DY31" s="363"/>
      <c r="DZ31" s="363"/>
      <c r="EA31" s="363"/>
      <c r="EB31" s="363"/>
      <c r="EC31" s="363"/>
      <c r="ED31" s="363"/>
      <c r="EE31" s="775"/>
      <c r="EF31" s="38"/>
      <c r="EG31" s="376"/>
      <c r="EH31" s="376"/>
    </row>
    <row r="32" spans="1:138" s="8" customFormat="1" ht="36" customHeight="1" x14ac:dyDescent="0.25">
      <c r="A32" s="522"/>
      <c r="B32" s="437"/>
      <c r="C32" s="501"/>
      <c r="D32" s="501"/>
      <c r="E32" s="504"/>
      <c r="F32" s="504"/>
      <c r="G32" s="504"/>
      <c r="H32" s="504"/>
      <c r="I32" s="504"/>
      <c r="J32" s="652"/>
      <c r="K32" s="507"/>
      <c r="L32" s="507"/>
      <c r="M32" s="510"/>
      <c r="N32" s="507"/>
      <c r="O32" s="507"/>
      <c r="P32" s="513"/>
      <c r="Q32" s="435"/>
      <c r="R32" s="382"/>
      <c r="S32" s="435"/>
      <c r="T32" s="385"/>
      <c r="U32" s="432"/>
      <c r="V32" s="432"/>
      <c r="W32" s="432"/>
      <c r="X32" s="432"/>
      <c r="Y32" s="432"/>
      <c r="Z32" s="432"/>
      <c r="AA32" s="432"/>
      <c r="AB32" s="376"/>
      <c r="AC32" s="477"/>
      <c r="AD32" s="480"/>
      <c r="AE32" s="401"/>
      <c r="AF32" s="401"/>
      <c r="AG32" s="347" t="s">
        <v>327</v>
      </c>
      <c r="AH32" s="112"/>
      <c r="AI32" s="287"/>
      <c r="AJ32" s="205"/>
      <c r="AK32" s="155"/>
      <c r="AL32" s="155"/>
      <c r="AM32" s="205"/>
      <c r="AN32" s="156"/>
      <c r="AO32" s="366"/>
      <c r="AP32" s="364"/>
      <c r="AQ32" s="91"/>
      <c r="AR32" s="495"/>
      <c r="AS32" s="376"/>
      <c r="AT32" s="379"/>
      <c r="AU32" s="567"/>
      <c r="AV32" s="288"/>
      <c r="AW32" s="564"/>
      <c r="AX32" s="403"/>
      <c r="AY32" s="403"/>
      <c r="AZ32" s="403"/>
      <c r="BA32" s="362"/>
      <c r="BB32" s="362"/>
      <c r="BC32" s="362"/>
      <c r="BD32" s="362"/>
      <c r="BE32" s="362"/>
      <c r="BF32" s="362"/>
      <c r="BG32" s="362"/>
      <c r="BH32" s="362"/>
      <c r="BI32" s="362"/>
      <c r="BJ32" s="362"/>
      <c r="BK32" s="362"/>
      <c r="BL32" s="362"/>
      <c r="BM32" s="362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688"/>
      <c r="CB32" s="368"/>
      <c r="CC32" s="365"/>
      <c r="CD32" s="365"/>
      <c r="CE32" s="365"/>
      <c r="CF32" s="365"/>
      <c r="CG32" s="365"/>
      <c r="CH32" s="365"/>
      <c r="CI32" s="365"/>
      <c r="CJ32" s="365"/>
      <c r="CK32" s="365"/>
      <c r="CL32" s="365"/>
      <c r="CM32" s="365"/>
      <c r="CN32" s="365"/>
      <c r="CO32" s="759"/>
      <c r="CP32" s="365"/>
      <c r="CQ32" s="363"/>
      <c r="CR32" s="363"/>
      <c r="CS32" s="363"/>
      <c r="CT32" s="363"/>
      <c r="CU32" s="363"/>
      <c r="CV32" s="363"/>
      <c r="CW32" s="363"/>
      <c r="CX32" s="363"/>
      <c r="CY32" s="363"/>
      <c r="CZ32" s="363"/>
      <c r="DA32" s="363"/>
      <c r="DB32" s="363"/>
      <c r="DC32" s="767"/>
      <c r="DD32" s="365"/>
      <c r="DE32" s="363"/>
      <c r="DF32" s="363"/>
      <c r="DG32" s="363"/>
      <c r="DH32" s="363"/>
      <c r="DI32" s="363"/>
      <c r="DJ32" s="363"/>
      <c r="DK32" s="363"/>
      <c r="DL32" s="363"/>
      <c r="DM32" s="363"/>
      <c r="DN32" s="363"/>
      <c r="DO32" s="363"/>
      <c r="DP32" s="363"/>
      <c r="DQ32" s="771"/>
      <c r="DR32" s="365"/>
      <c r="DS32" s="363"/>
      <c r="DT32" s="363"/>
      <c r="DU32" s="363"/>
      <c r="DV32" s="363"/>
      <c r="DW32" s="363"/>
      <c r="DX32" s="363"/>
      <c r="DY32" s="363"/>
      <c r="DZ32" s="363"/>
      <c r="EA32" s="363"/>
      <c r="EB32" s="363"/>
      <c r="EC32" s="363"/>
      <c r="ED32" s="363"/>
      <c r="EE32" s="775"/>
      <c r="EF32" s="38"/>
      <c r="EG32" s="376"/>
      <c r="EH32" s="376"/>
    </row>
    <row r="33" spans="1:138" s="8" customFormat="1" ht="56.25" customHeight="1" x14ac:dyDescent="0.25">
      <c r="A33" s="522"/>
      <c r="B33" s="437"/>
      <c r="C33" s="501"/>
      <c r="D33" s="501"/>
      <c r="E33" s="504"/>
      <c r="F33" s="504"/>
      <c r="G33" s="504"/>
      <c r="H33" s="504"/>
      <c r="I33" s="504"/>
      <c r="J33" s="652"/>
      <c r="K33" s="507"/>
      <c r="L33" s="507"/>
      <c r="M33" s="510"/>
      <c r="N33" s="507"/>
      <c r="O33" s="507"/>
      <c r="P33" s="513"/>
      <c r="Q33" s="435"/>
      <c r="R33" s="382"/>
      <c r="S33" s="435"/>
      <c r="T33" s="385"/>
      <c r="U33" s="432"/>
      <c r="V33" s="432"/>
      <c r="W33" s="432"/>
      <c r="X33" s="432"/>
      <c r="Y33" s="432"/>
      <c r="Z33" s="432"/>
      <c r="AA33" s="432"/>
      <c r="AB33" s="376"/>
      <c r="AC33" s="477"/>
      <c r="AD33" s="480"/>
      <c r="AE33" s="401"/>
      <c r="AF33" s="401"/>
      <c r="AG33" s="367" t="s">
        <v>301</v>
      </c>
      <c r="AH33" s="112">
        <v>0.35</v>
      </c>
      <c r="AI33" s="287"/>
      <c r="AJ33" s="155"/>
      <c r="AK33" s="155"/>
      <c r="AL33" s="155"/>
      <c r="AM33" s="205">
        <f t="shared" si="3"/>
        <v>0</v>
      </c>
      <c r="AN33" s="156">
        <v>45655</v>
      </c>
      <c r="AO33" s="249"/>
      <c r="AP33" s="221"/>
      <c r="AQ33" s="91" t="s">
        <v>197</v>
      </c>
      <c r="AR33" s="495"/>
      <c r="AS33" s="376"/>
      <c r="AT33" s="379"/>
      <c r="AU33" s="567"/>
      <c r="AV33" s="288" t="s">
        <v>315</v>
      </c>
      <c r="AW33" s="564"/>
      <c r="AX33" s="403"/>
      <c r="AY33" s="403"/>
      <c r="AZ33" s="403"/>
      <c r="BA33" s="320"/>
      <c r="BB33" s="320"/>
      <c r="BC33" s="320"/>
      <c r="BD33" s="320"/>
      <c r="BE33" s="320"/>
      <c r="BF33" s="320"/>
      <c r="BG33" s="320"/>
      <c r="BH33" s="320"/>
      <c r="BI33" s="320"/>
      <c r="BJ33" s="320"/>
      <c r="BK33" s="320"/>
      <c r="BL33" s="320"/>
      <c r="BM33" s="320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68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>
        <v>22911182</v>
      </c>
      <c r="CN33" s="138"/>
      <c r="CO33" s="759"/>
      <c r="CP33" s="138"/>
      <c r="CQ33" s="109"/>
      <c r="CR33" s="109"/>
      <c r="CS33" s="109"/>
      <c r="CT33" s="109"/>
      <c r="CU33" s="109"/>
      <c r="CV33" s="109"/>
      <c r="CW33" s="109"/>
      <c r="CX33" s="109"/>
      <c r="CY33" s="109"/>
      <c r="CZ33" s="109"/>
      <c r="DA33" s="109"/>
      <c r="DB33" s="109"/>
      <c r="DC33" s="767"/>
      <c r="DD33" s="109"/>
      <c r="DE33" s="109"/>
      <c r="DF33" s="109"/>
      <c r="DG33" s="109"/>
      <c r="DH33" s="109"/>
      <c r="DI33" s="109"/>
      <c r="DJ33" s="109"/>
      <c r="DK33" s="109"/>
      <c r="DL33" s="109"/>
      <c r="DM33" s="109"/>
      <c r="DN33" s="109"/>
      <c r="DO33" s="109"/>
      <c r="DP33" s="109"/>
      <c r="DQ33" s="771"/>
      <c r="DR33" s="109"/>
      <c r="DS33" s="109"/>
      <c r="DT33" s="109"/>
      <c r="DU33" s="109"/>
      <c r="DV33" s="109"/>
      <c r="DW33" s="109"/>
      <c r="DX33" s="109"/>
      <c r="DY33" s="109"/>
      <c r="DZ33" s="109"/>
      <c r="EA33" s="109"/>
      <c r="EB33" s="109"/>
      <c r="EC33" s="109"/>
      <c r="ED33" s="109"/>
      <c r="EE33" s="775"/>
      <c r="EF33" s="38"/>
      <c r="EG33" s="376"/>
      <c r="EH33" s="376"/>
    </row>
    <row r="34" spans="1:138" s="8" customFormat="1" ht="51" customHeight="1" x14ac:dyDescent="0.25">
      <c r="A34" s="523"/>
      <c r="B34" s="440"/>
      <c r="C34" s="502"/>
      <c r="D34" s="502"/>
      <c r="E34" s="505"/>
      <c r="F34" s="505"/>
      <c r="G34" s="505"/>
      <c r="H34" s="505"/>
      <c r="I34" s="505"/>
      <c r="J34" s="653"/>
      <c r="K34" s="508"/>
      <c r="L34" s="508"/>
      <c r="M34" s="511"/>
      <c r="N34" s="508"/>
      <c r="O34" s="508"/>
      <c r="P34" s="514"/>
      <c r="Q34" s="454"/>
      <c r="R34" s="383"/>
      <c r="S34" s="454"/>
      <c r="T34" s="386"/>
      <c r="U34" s="433"/>
      <c r="V34" s="433"/>
      <c r="W34" s="433"/>
      <c r="X34" s="433"/>
      <c r="Y34" s="433"/>
      <c r="Z34" s="433"/>
      <c r="AA34" s="433"/>
      <c r="AB34" s="377"/>
      <c r="AC34" s="478"/>
      <c r="AD34" s="481"/>
      <c r="AE34" s="400"/>
      <c r="AF34" s="400"/>
      <c r="AG34" s="347" t="s">
        <v>326</v>
      </c>
      <c r="AH34" s="112">
        <v>0.35</v>
      </c>
      <c r="AI34" s="287"/>
      <c r="AJ34" s="206"/>
      <c r="AK34" s="155"/>
      <c r="AL34" s="155"/>
      <c r="AM34" s="205">
        <f t="shared" si="3"/>
        <v>0</v>
      </c>
      <c r="AN34" s="156">
        <v>45655</v>
      </c>
      <c r="AO34" s="110"/>
      <c r="AP34" s="221"/>
      <c r="AQ34" s="91" t="s">
        <v>197</v>
      </c>
      <c r="AR34" s="496"/>
      <c r="AS34" s="377"/>
      <c r="AT34" s="380"/>
      <c r="AU34" s="567"/>
      <c r="AV34" s="288" t="s">
        <v>315</v>
      </c>
      <c r="AW34" s="565"/>
      <c r="AX34" s="404"/>
      <c r="AY34" s="404"/>
      <c r="AZ34" s="404"/>
      <c r="BA34" s="320"/>
      <c r="BB34" s="320"/>
      <c r="BC34" s="320"/>
      <c r="BD34" s="320"/>
      <c r="BE34" s="320"/>
      <c r="BF34" s="320"/>
      <c r="BG34" s="320"/>
      <c r="BH34" s="320"/>
      <c r="BI34" s="320"/>
      <c r="BJ34" s="320"/>
      <c r="BK34" s="320"/>
      <c r="BL34" s="320"/>
      <c r="BM34" s="320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689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>
        <v>22911182</v>
      </c>
      <c r="CN34" s="138"/>
      <c r="CO34" s="760"/>
      <c r="CP34" s="138"/>
      <c r="CQ34" s="109"/>
      <c r="CR34" s="109"/>
      <c r="CS34" s="109"/>
      <c r="CT34" s="109"/>
      <c r="CU34" s="109"/>
      <c r="CV34" s="109"/>
      <c r="CW34" s="109"/>
      <c r="CX34" s="109"/>
      <c r="CY34" s="109"/>
      <c r="CZ34" s="109"/>
      <c r="DA34" s="109"/>
      <c r="DB34" s="109"/>
      <c r="DC34" s="768"/>
      <c r="DD34" s="109"/>
      <c r="DE34" s="109"/>
      <c r="DF34" s="109"/>
      <c r="DG34" s="109"/>
      <c r="DH34" s="109"/>
      <c r="DI34" s="109"/>
      <c r="DJ34" s="109"/>
      <c r="DK34" s="109"/>
      <c r="DL34" s="109"/>
      <c r="DM34" s="109"/>
      <c r="DN34" s="109"/>
      <c r="DO34" s="109"/>
      <c r="DP34" s="109"/>
      <c r="DQ34" s="772"/>
      <c r="DR34" s="109"/>
      <c r="DS34" s="109"/>
      <c r="DT34" s="109"/>
      <c r="DU34" s="109"/>
      <c r="DV34" s="109"/>
      <c r="DW34" s="109"/>
      <c r="DX34" s="109"/>
      <c r="DY34" s="109"/>
      <c r="DZ34" s="109"/>
      <c r="EA34" s="109"/>
      <c r="EB34" s="109"/>
      <c r="EC34" s="109"/>
      <c r="ED34" s="109"/>
      <c r="EE34" s="776"/>
      <c r="EF34" s="38"/>
      <c r="EG34" s="377"/>
      <c r="EH34" s="377"/>
    </row>
    <row r="35" spans="1:138" s="8" customFormat="1" ht="48.75" customHeight="1" x14ac:dyDescent="0.2">
      <c r="A35" s="446" t="s">
        <v>119</v>
      </c>
      <c r="B35" s="436" t="s">
        <v>210</v>
      </c>
      <c r="C35" s="448">
        <v>0.1</v>
      </c>
      <c r="D35" s="448">
        <v>0.12</v>
      </c>
      <c r="E35" s="450">
        <v>5.0000000000000001E-3</v>
      </c>
      <c r="F35" s="450">
        <v>5.0000000000000001E-3</v>
      </c>
      <c r="G35" s="450">
        <v>5.0000000000000001E-3</v>
      </c>
      <c r="H35" s="450">
        <v>5.0000000000000001E-3</v>
      </c>
      <c r="I35" s="450" t="s">
        <v>120</v>
      </c>
      <c r="J35" s="452">
        <v>33</v>
      </c>
      <c r="K35" s="434" t="s">
        <v>123</v>
      </c>
      <c r="L35" s="434" t="s">
        <v>211</v>
      </c>
      <c r="M35" s="452">
        <v>3301</v>
      </c>
      <c r="N35" s="434" t="s">
        <v>281</v>
      </c>
      <c r="O35" s="434" t="s">
        <v>192</v>
      </c>
      <c r="P35" s="473" t="s">
        <v>133</v>
      </c>
      <c r="Q35" s="434" t="s">
        <v>212</v>
      </c>
      <c r="R35" s="381" t="s">
        <v>213</v>
      </c>
      <c r="S35" s="384" t="s">
        <v>214</v>
      </c>
      <c r="T35" s="384" t="s">
        <v>215</v>
      </c>
      <c r="U35" s="431">
        <v>1</v>
      </c>
      <c r="V35" s="431" t="s">
        <v>140</v>
      </c>
      <c r="W35" s="431">
        <v>1</v>
      </c>
      <c r="X35" s="431">
        <v>1</v>
      </c>
      <c r="Y35" s="431">
        <v>1</v>
      </c>
      <c r="Z35" s="431">
        <v>1</v>
      </c>
      <c r="AA35" s="431">
        <v>1</v>
      </c>
      <c r="AB35" s="431" t="s">
        <v>141</v>
      </c>
      <c r="AC35" s="431">
        <v>1</v>
      </c>
      <c r="AD35" s="485">
        <f>AC35*AF35</f>
        <v>0</v>
      </c>
      <c r="AE35" s="488">
        <f>SUM(AH35*AL35)+(AH37*AL37)</f>
        <v>0</v>
      </c>
      <c r="AF35" s="491">
        <f>SUM(AH35*AM35)+(AH37*AM37)</f>
        <v>0</v>
      </c>
      <c r="AG35" s="150" t="s">
        <v>282</v>
      </c>
      <c r="AH35" s="143">
        <v>1</v>
      </c>
      <c r="AI35" s="208">
        <f>SUMPRODUCT(AH36*AI36)</f>
        <v>0</v>
      </c>
      <c r="AJ35" s="208">
        <f>SUMPRODUCT(AH36*AJ36)</f>
        <v>0</v>
      </c>
      <c r="AK35" s="208">
        <f>SUMPRODUCT(AH36*AK36)</f>
        <v>0</v>
      </c>
      <c r="AL35" s="208">
        <f>SUMPRODUCT(AH36*AL36)</f>
        <v>0</v>
      </c>
      <c r="AM35" s="210">
        <f t="shared" si="3"/>
        <v>0</v>
      </c>
      <c r="AN35" s="158"/>
      <c r="AO35" s="192"/>
      <c r="AP35" s="225"/>
      <c r="AQ35" s="141" t="s">
        <v>197</v>
      </c>
      <c r="AR35" s="494" t="s">
        <v>150</v>
      </c>
      <c r="AS35" s="375" t="s">
        <v>148</v>
      </c>
      <c r="AT35" s="378"/>
      <c r="AU35" s="567">
        <v>175496045</v>
      </c>
      <c r="AV35" s="286" t="s">
        <v>317</v>
      </c>
      <c r="AW35" s="563" t="s">
        <v>233</v>
      </c>
      <c r="AX35" s="494" t="s">
        <v>5</v>
      </c>
      <c r="AY35" s="402">
        <v>92911</v>
      </c>
      <c r="AZ35" s="402" t="s">
        <v>10</v>
      </c>
      <c r="BA35" s="320"/>
      <c r="BB35" s="320">
        <v>14700000</v>
      </c>
      <c r="BC35" s="320">
        <v>14700000</v>
      </c>
      <c r="BD35" s="320">
        <v>14700000</v>
      </c>
      <c r="BE35" s="320">
        <v>14700000</v>
      </c>
      <c r="BF35" s="320">
        <v>14700000</v>
      </c>
      <c r="BG35" s="320">
        <v>14700000</v>
      </c>
      <c r="BH35" s="320">
        <v>14700000</v>
      </c>
      <c r="BI35" s="320">
        <v>14700000</v>
      </c>
      <c r="BJ35" s="320">
        <v>14700000</v>
      </c>
      <c r="BK35" s="320">
        <v>14700000</v>
      </c>
      <c r="BL35" s="320">
        <v>14700000</v>
      </c>
      <c r="BM35" s="320">
        <v>125280000</v>
      </c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>
        <v>125280000</v>
      </c>
      <c r="BZ35" s="194"/>
      <c r="CA35" s="687">
        <f>SUM(BN35:BZ38)</f>
        <v>175496045</v>
      </c>
      <c r="CB35" s="138"/>
      <c r="CC35" s="138"/>
      <c r="CD35" s="138"/>
      <c r="CE35" s="138"/>
      <c r="CF35" s="138"/>
      <c r="CG35" s="138"/>
      <c r="CH35" s="138"/>
      <c r="CI35" s="138"/>
      <c r="CJ35" s="138"/>
      <c r="CK35" s="138"/>
      <c r="CL35" s="138"/>
      <c r="CM35" s="138">
        <v>125280000</v>
      </c>
      <c r="CN35" s="138"/>
      <c r="CO35" s="758">
        <f>SUM(CB35:CN38)</f>
        <v>175496045</v>
      </c>
      <c r="CP35" s="138"/>
      <c r="CQ35" s="109"/>
      <c r="CR35" s="109"/>
      <c r="CS35" s="109"/>
      <c r="CT35" s="109"/>
      <c r="CU35" s="109"/>
      <c r="CV35" s="109"/>
      <c r="CW35" s="109"/>
      <c r="CX35" s="109"/>
      <c r="CY35" s="109"/>
      <c r="CZ35" s="109"/>
      <c r="DA35" s="109"/>
      <c r="DB35" s="109"/>
      <c r="DC35" s="766">
        <f>SUM(CP35:DB38)</f>
        <v>0</v>
      </c>
      <c r="DD35" s="244">
        <f>+CP35</f>
        <v>0</v>
      </c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769">
        <v>0</v>
      </c>
      <c r="DR35" s="245">
        <f>+DD35</f>
        <v>0</v>
      </c>
      <c r="DS35" s="109"/>
      <c r="DT35" s="109"/>
      <c r="DU35" s="109"/>
      <c r="DV35" s="109"/>
      <c r="DW35" s="109"/>
      <c r="DX35" s="109"/>
      <c r="DY35" s="109"/>
      <c r="DZ35" s="109"/>
      <c r="EA35" s="109"/>
      <c r="EB35" s="109"/>
      <c r="EC35" s="109"/>
      <c r="ED35" s="109"/>
      <c r="EE35" s="774">
        <f>SUM(DR35:ED38)</f>
        <v>0</v>
      </c>
      <c r="EF35" s="38"/>
      <c r="EG35" s="375" t="s">
        <v>323</v>
      </c>
      <c r="EH35" s="375"/>
    </row>
    <row r="36" spans="1:138" s="8" customFormat="1" ht="51" customHeight="1" x14ac:dyDescent="0.2">
      <c r="A36" s="447"/>
      <c r="B36" s="437"/>
      <c r="C36" s="449"/>
      <c r="D36" s="449"/>
      <c r="E36" s="451"/>
      <c r="F36" s="451"/>
      <c r="G36" s="451"/>
      <c r="H36" s="451"/>
      <c r="I36" s="451"/>
      <c r="J36" s="453"/>
      <c r="K36" s="435"/>
      <c r="L36" s="435"/>
      <c r="M36" s="453"/>
      <c r="N36" s="435"/>
      <c r="O36" s="435"/>
      <c r="P36" s="474"/>
      <c r="Q36" s="435"/>
      <c r="R36" s="382"/>
      <c r="S36" s="385"/>
      <c r="T36" s="385"/>
      <c r="U36" s="432"/>
      <c r="V36" s="432"/>
      <c r="W36" s="432"/>
      <c r="X36" s="432"/>
      <c r="Y36" s="432"/>
      <c r="Z36" s="432"/>
      <c r="AA36" s="432"/>
      <c r="AB36" s="432"/>
      <c r="AC36" s="432"/>
      <c r="AD36" s="486"/>
      <c r="AE36" s="489"/>
      <c r="AF36" s="492"/>
      <c r="AG36" s="346" t="s">
        <v>165</v>
      </c>
      <c r="AH36" s="112">
        <v>1</v>
      </c>
      <c r="AI36" s="202"/>
      <c r="AJ36" s="202"/>
      <c r="AK36" s="203"/>
      <c r="AL36" s="203"/>
      <c r="AM36" s="209">
        <f t="shared" si="3"/>
        <v>0</v>
      </c>
      <c r="AN36" s="156">
        <v>45655</v>
      </c>
      <c r="AO36" s="253"/>
      <c r="AP36" s="222"/>
      <c r="AQ36" s="91" t="s">
        <v>197</v>
      </c>
      <c r="AR36" s="495"/>
      <c r="AS36" s="376"/>
      <c r="AT36" s="379"/>
      <c r="AU36" s="567"/>
      <c r="AV36" s="286"/>
      <c r="AW36" s="565"/>
      <c r="AX36" s="496"/>
      <c r="AY36" s="404"/>
      <c r="AZ36" s="404"/>
      <c r="BA36" s="320"/>
      <c r="BB36" s="320"/>
      <c r="BC36" s="320"/>
      <c r="BD36" s="320"/>
      <c r="BE36" s="320"/>
      <c r="BF36" s="320"/>
      <c r="BG36" s="320"/>
      <c r="BH36" s="320"/>
      <c r="BI36" s="320"/>
      <c r="BJ36" s="320"/>
      <c r="BK36" s="320"/>
      <c r="BL36" s="320"/>
      <c r="BM36" s="320">
        <f t="shared" si="2"/>
        <v>0</v>
      </c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68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759"/>
      <c r="CP36" s="138"/>
      <c r="CQ36" s="109"/>
      <c r="CR36" s="109"/>
      <c r="CS36" s="109"/>
      <c r="CT36" s="109"/>
      <c r="CU36" s="109"/>
      <c r="CV36" s="109"/>
      <c r="CW36" s="109"/>
      <c r="CX36" s="109"/>
      <c r="CY36" s="109"/>
      <c r="CZ36" s="109"/>
      <c r="DA36" s="109"/>
      <c r="DB36" s="109"/>
      <c r="DC36" s="767"/>
      <c r="DD36" s="109"/>
      <c r="DE36" s="109"/>
      <c r="DF36" s="109"/>
      <c r="DG36" s="109"/>
      <c r="DH36" s="109"/>
      <c r="DI36" s="109"/>
      <c r="DJ36" s="109"/>
      <c r="DK36" s="109"/>
      <c r="DL36" s="109"/>
      <c r="DM36" s="109"/>
      <c r="DN36" s="109"/>
      <c r="DO36" s="109"/>
      <c r="DP36" s="109"/>
      <c r="DQ36" s="771"/>
      <c r="DR36" s="109"/>
      <c r="DS36" s="109"/>
      <c r="DT36" s="109"/>
      <c r="DU36" s="109"/>
      <c r="DV36" s="109"/>
      <c r="DW36" s="109"/>
      <c r="DX36" s="109"/>
      <c r="DY36" s="109"/>
      <c r="DZ36" s="109"/>
      <c r="EA36" s="109"/>
      <c r="EB36" s="109"/>
      <c r="EC36" s="109"/>
      <c r="ED36" s="109"/>
      <c r="EE36" s="775"/>
      <c r="EF36" s="38"/>
      <c r="EG36" s="376"/>
      <c r="EH36" s="376"/>
    </row>
    <row r="37" spans="1:138" s="8" customFormat="1" ht="45" customHeight="1" x14ac:dyDescent="0.2">
      <c r="A37" s="447"/>
      <c r="B37" s="437"/>
      <c r="C37" s="449"/>
      <c r="D37" s="449"/>
      <c r="E37" s="451"/>
      <c r="F37" s="451"/>
      <c r="G37" s="451"/>
      <c r="H37" s="451"/>
      <c r="I37" s="451"/>
      <c r="J37" s="453"/>
      <c r="K37" s="435"/>
      <c r="L37" s="435"/>
      <c r="M37" s="453"/>
      <c r="N37" s="435"/>
      <c r="O37" s="435"/>
      <c r="P37" s="474"/>
      <c r="Q37" s="435"/>
      <c r="R37" s="382"/>
      <c r="S37" s="385"/>
      <c r="T37" s="385"/>
      <c r="U37" s="432"/>
      <c r="V37" s="432"/>
      <c r="W37" s="432"/>
      <c r="X37" s="432"/>
      <c r="Y37" s="432"/>
      <c r="Z37" s="432"/>
      <c r="AA37" s="432"/>
      <c r="AB37" s="432"/>
      <c r="AC37" s="432"/>
      <c r="AD37" s="486"/>
      <c r="AE37" s="489"/>
      <c r="AF37" s="492"/>
      <c r="AG37" s="150" t="s">
        <v>283</v>
      </c>
      <c r="AH37" s="143">
        <v>1</v>
      </c>
      <c r="AI37" s="146">
        <f>SUMPRODUCT(AH38*AI38)</f>
        <v>0</v>
      </c>
      <c r="AJ37" s="146">
        <f>SUMPRODUCT(AH38*AJ38)</f>
        <v>0</v>
      </c>
      <c r="AK37" s="146">
        <f>SUMPRODUCT(AH38*AK38)</f>
        <v>0</v>
      </c>
      <c r="AL37" s="146">
        <f>SUMPRODUCT(AH38*AL38)</f>
        <v>0</v>
      </c>
      <c r="AM37" s="146">
        <f>SUM(AI37:AL37)</f>
        <v>0</v>
      </c>
      <c r="AN37" s="158"/>
      <c r="AO37" s="191"/>
      <c r="AP37" s="220"/>
      <c r="AQ37" s="141" t="s">
        <v>197</v>
      </c>
      <c r="AR37" s="495"/>
      <c r="AS37" s="376"/>
      <c r="AT37" s="379"/>
      <c r="AU37" s="567"/>
      <c r="AV37" s="286" t="s">
        <v>316</v>
      </c>
      <c r="AW37" s="563" t="s">
        <v>233</v>
      </c>
      <c r="AX37" s="494" t="s">
        <v>5</v>
      </c>
      <c r="AY37" s="402">
        <v>92920</v>
      </c>
      <c r="AZ37" s="402" t="s">
        <v>2</v>
      </c>
      <c r="BA37" s="320"/>
      <c r="BB37" s="320">
        <v>5693750</v>
      </c>
      <c r="BC37" s="320">
        <v>5693750</v>
      </c>
      <c r="BD37" s="320">
        <v>5693750</v>
      </c>
      <c r="BE37" s="320">
        <v>5693750</v>
      </c>
      <c r="BF37" s="320">
        <v>5693750</v>
      </c>
      <c r="BG37" s="320">
        <v>5693750</v>
      </c>
      <c r="BH37" s="320">
        <v>5693750</v>
      </c>
      <c r="BI37" s="320">
        <v>5693750</v>
      </c>
      <c r="BJ37" s="320">
        <v>5693750</v>
      </c>
      <c r="BK37" s="320">
        <v>5693750</v>
      </c>
      <c r="BL37" s="320">
        <v>5693750</v>
      </c>
      <c r="BM37" s="320">
        <v>50216045</v>
      </c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>
        <v>50216045</v>
      </c>
      <c r="BZ37" s="194"/>
      <c r="CA37" s="68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>
        <v>50216045</v>
      </c>
      <c r="CN37" s="138"/>
      <c r="CO37" s="759"/>
      <c r="CP37" s="138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767"/>
      <c r="DD37" s="244">
        <f>+CP37</f>
        <v>0</v>
      </c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771"/>
      <c r="DR37" s="245">
        <f>+DD37</f>
        <v>0</v>
      </c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775"/>
      <c r="EF37" s="38"/>
      <c r="EG37" s="376"/>
      <c r="EH37" s="376"/>
    </row>
    <row r="38" spans="1:138" s="8" customFormat="1" ht="47.25" customHeight="1" x14ac:dyDescent="0.2">
      <c r="A38" s="471"/>
      <c r="B38" s="440"/>
      <c r="C38" s="456"/>
      <c r="D38" s="456"/>
      <c r="E38" s="472"/>
      <c r="F38" s="472"/>
      <c r="G38" s="472"/>
      <c r="H38" s="472"/>
      <c r="I38" s="472"/>
      <c r="J38" s="455"/>
      <c r="K38" s="454"/>
      <c r="L38" s="435"/>
      <c r="M38" s="453"/>
      <c r="N38" s="435"/>
      <c r="O38" s="435"/>
      <c r="P38" s="475"/>
      <c r="Q38" s="454"/>
      <c r="R38" s="383"/>
      <c r="S38" s="386"/>
      <c r="T38" s="386"/>
      <c r="U38" s="433"/>
      <c r="V38" s="433"/>
      <c r="W38" s="433"/>
      <c r="X38" s="433"/>
      <c r="Y38" s="433"/>
      <c r="Z38" s="433"/>
      <c r="AA38" s="433"/>
      <c r="AB38" s="433"/>
      <c r="AC38" s="433"/>
      <c r="AD38" s="487"/>
      <c r="AE38" s="490"/>
      <c r="AF38" s="493"/>
      <c r="AG38" s="346" t="s">
        <v>257</v>
      </c>
      <c r="AH38" s="112">
        <v>1</v>
      </c>
      <c r="AI38" s="243"/>
      <c r="AJ38" s="243"/>
      <c r="AK38" s="239"/>
      <c r="AL38" s="269"/>
      <c r="AM38" s="209">
        <f>SUM(AI38:AL38)</f>
        <v>0</v>
      </c>
      <c r="AN38" s="156">
        <v>45655</v>
      </c>
      <c r="AO38" s="253"/>
      <c r="AP38" s="222"/>
      <c r="AQ38" s="91" t="s">
        <v>197</v>
      </c>
      <c r="AR38" s="496"/>
      <c r="AS38" s="377"/>
      <c r="AT38" s="380"/>
      <c r="AU38" s="567"/>
      <c r="AV38" s="286"/>
      <c r="AW38" s="565"/>
      <c r="AX38" s="496"/>
      <c r="AY38" s="404"/>
      <c r="AZ38" s="404"/>
      <c r="BA38" s="120"/>
      <c r="BB38" s="320"/>
      <c r="BC38" s="320"/>
      <c r="BD38" s="320"/>
      <c r="BE38" s="320"/>
      <c r="BF38" s="320"/>
      <c r="BG38" s="320"/>
      <c r="BH38" s="320"/>
      <c r="BI38" s="320"/>
      <c r="BJ38" s="320"/>
      <c r="BK38" s="320"/>
      <c r="BL38" s="320"/>
      <c r="BM38" s="320">
        <f t="shared" si="2"/>
        <v>0</v>
      </c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689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760"/>
      <c r="CP38" s="138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768"/>
      <c r="DD38" s="109"/>
      <c r="DE38" s="109"/>
      <c r="DF38" s="109"/>
      <c r="DG38" s="109"/>
      <c r="DH38" s="109"/>
      <c r="DI38" s="109"/>
      <c r="DJ38" s="109"/>
      <c r="DK38" s="109"/>
      <c r="DL38" s="109"/>
      <c r="DM38" s="109"/>
      <c r="DN38" s="109"/>
      <c r="DO38" s="109"/>
      <c r="DP38" s="109"/>
      <c r="DQ38" s="772"/>
      <c r="DR38" s="109"/>
      <c r="DS38" s="109"/>
      <c r="DT38" s="109"/>
      <c r="DU38" s="109"/>
      <c r="DV38" s="109"/>
      <c r="DW38" s="109"/>
      <c r="DX38" s="109"/>
      <c r="DY38" s="109"/>
      <c r="DZ38" s="109"/>
      <c r="EA38" s="109"/>
      <c r="EB38" s="109"/>
      <c r="EC38" s="109"/>
      <c r="ED38" s="109"/>
      <c r="EE38" s="776"/>
      <c r="EF38" s="38"/>
      <c r="EG38" s="377"/>
      <c r="EH38" s="377"/>
    </row>
    <row r="39" spans="1:138" s="8" customFormat="1" ht="48.75" customHeight="1" x14ac:dyDescent="0.2">
      <c r="A39" s="446" t="s">
        <v>119</v>
      </c>
      <c r="B39" s="434" t="s">
        <v>210</v>
      </c>
      <c r="C39" s="416">
        <v>0.1</v>
      </c>
      <c r="D39" s="416">
        <v>0.12</v>
      </c>
      <c r="E39" s="450">
        <v>5.0000000000000001E-3</v>
      </c>
      <c r="F39" s="450">
        <v>5.0000000000000001E-3</v>
      </c>
      <c r="G39" s="450">
        <v>5.0000000000000001E-3</v>
      </c>
      <c r="H39" s="450">
        <v>5.0000000000000001E-3</v>
      </c>
      <c r="I39" s="450" t="s">
        <v>120</v>
      </c>
      <c r="J39" s="452">
        <v>33</v>
      </c>
      <c r="K39" s="434" t="s">
        <v>123</v>
      </c>
      <c r="L39" s="434" t="s">
        <v>211</v>
      </c>
      <c r="M39" s="452">
        <v>3301</v>
      </c>
      <c r="N39" s="434" t="s">
        <v>284</v>
      </c>
      <c r="O39" s="434" t="s">
        <v>192</v>
      </c>
      <c r="P39" s="473" t="s">
        <v>134</v>
      </c>
      <c r="Q39" s="434" t="s">
        <v>138</v>
      </c>
      <c r="R39" s="381">
        <v>3301126</v>
      </c>
      <c r="S39" s="434" t="s">
        <v>127</v>
      </c>
      <c r="T39" s="381">
        <v>330112600</v>
      </c>
      <c r="U39" s="381">
        <v>18</v>
      </c>
      <c r="V39" s="381" t="s">
        <v>140</v>
      </c>
      <c r="W39" s="381">
        <v>18</v>
      </c>
      <c r="X39" s="381">
        <v>18</v>
      </c>
      <c r="Y39" s="381">
        <v>18</v>
      </c>
      <c r="Z39" s="381">
        <v>18</v>
      </c>
      <c r="AA39" s="381">
        <v>18</v>
      </c>
      <c r="AB39" s="381" t="s">
        <v>141</v>
      </c>
      <c r="AC39" s="381">
        <v>18</v>
      </c>
      <c r="AD39" s="460">
        <f>AC39*AF39</f>
        <v>0</v>
      </c>
      <c r="AE39" s="463">
        <f>SUM(AH39*AK39)+(AH60*AK60)</f>
        <v>0</v>
      </c>
      <c r="AF39" s="466">
        <f>SUM(AH39*AM39)+(AH60*AM60)</f>
        <v>0</v>
      </c>
      <c r="AG39" s="150" t="s">
        <v>285</v>
      </c>
      <c r="AH39" s="237">
        <v>1</v>
      </c>
      <c r="AI39" s="146">
        <f>SUMPRODUCT(AH40:AH59*AI40:AI59)</f>
        <v>0</v>
      </c>
      <c r="AJ39" s="146">
        <f>SUMPRODUCT(AH40:AH59*AJ40:AJ59)</f>
        <v>0</v>
      </c>
      <c r="AK39" s="146">
        <f>SUMPRODUCT(AH40:AH59*AK40:AK59)</f>
        <v>0</v>
      </c>
      <c r="AL39" s="146">
        <f>SUMPRODUCT(AH40:AH59*AL40:AL59)</f>
        <v>0</v>
      </c>
      <c r="AM39" s="212">
        <f>SUM(AI39:AL39)</f>
        <v>0</v>
      </c>
      <c r="AN39" s="158"/>
      <c r="AO39" s="192"/>
      <c r="AP39" s="225"/>
      <c r="AQ39" s="141" t="s">
        <v>197</v>
      </c>
      <c r="AR39" s="494" t="s">
        <v>150</v>
      </c>
      <c r="AS39" s="375" t="s">
        <v>148</v>
      </c>
      <c r="AT39" s="443"/>
      <c r="AU39" s="567">
        <v>1220000000</v>
      </c>
      <c r="AV39" s="329" t="s">
        <v>318</v>
      </c>
      <c r="AW39" s="563" t="s">
        <v>233</v>
      </c>
      <c r="AX39" s="402" t="s">
        <v>5</v>
      </c>
      <c r="AY39" s="402">
        <v>92911</v>
      </c>
      <c r="AZ39" s="402" t="s">
        <v>10</v>
      </c>
      <c r="BA39" s="320"/>
      <c r="BB39" s="320">
        <v>76430340.909090906</v>
      </c>
      <c r="BC39" s="320">
        <v>76430340.909090906</v>
      </c>
      <c r="BD39" s="320">
        <v>76430340.909090906</v>
      </c>
      <c r="BE39" s="320">
        <v>76430340.909090906</v>
      </c>
      <c r="BF39" s="320">
        <v>76430340.909090906</v>
      </c>
      <c r="BG39" s="320">
        <v>76430340.909090906</v>
      </c>
      <c r="BH39" s="320">
        <v>76430340.909090906</v>
      </c>
      <c r="BI39" s="320">
        <v>76430340.909090906</v>
      </c>
      <c r="BJ39" s="320">
        <v>76430340.909090906</v>
      </c>
      <c r="BK39" s="320">
        <v>76430340.909090906</v>
      </c>
      <c r="BL39" s="320">
        <v>76430340.909090906</v>
      </c>
      <c r="BM39" s="320">
        <v>1109560000</v>
      </c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>
        <v>1109560000</v>
      </c>
      <c r="BZ39" s="194"/>
      <c r="CA39" s="687">
        <f>SUM(BN39:BZ61)</f>
        <v>1220000000</v>
      </c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>
        <v>1109560000</v>
      </c>
      <c r="CN39" s="138"/>
      <c r="CO39" s="758">
        <f>SUM(CB39:CN61)</f>
        <v>1220000000</v>
      </c>
      <c r="CP39" s="138"/>
      <c r="CQ39" s="109"/>
      <c r="CR39" s="109"/>
      <c r="CS39" s="109"/>
      <c r="CT39" s="109"/>
      <c r="CU39" s="109"/>
      <c r="CV39" s="109"/>
      <c r="CW39" s="109"/>
      <c r="CX39" s="109"/>
      <c r="CY39" s="109"/>
      <c r="CZ39" s="109"/>
      <c r="DA39" s="109"/>
      <c r="DB39" s="109"/>
      <c r="DC39" s="766">
        <f>SUM(CP39:DB61)</f>
        <v>0</v>
      </c>
      <c r="DD39" s="230"/>
      <c r="DE39" s="109"/>
      <c r="DF39" s="109"/>
      <c r="DG39" s="109"/>
      <c r="DH39" s="109"/>
      <c r="DI39" s="109"/>
      <c r="DJ39" s="109"/>
      <c r="DK39" s="109"/>
      <c r="DL39" s="109"/>
      <c r="DM39" s="109"/>
      <c r="DN39" s="109"/>
      <c r="DO39" s="109"/>
      <c r="DP39" s="109"/>
      <c r="DQ39" s="769">
        <v>0</v>
      </c>
      <c r="DR39" s="185"/>
      <c r="DS39" s="109"/>
      <c r="DT39" s="109"/>
      <c r="DU39" s="109"/>
      <c r="DV39" s="109"/>
      <c r="DW39" s="109"/>
      <c r="DX39" s="109"/>
      <c r="DY39" s="109"/>
      <c r="DZ39" s="109"/>
      <c r="EA39" s="109"/>
      <c r="EB39" s="109"/>
      <c r="EC39" s="109"/>
      <c r="ED39" s="109"/>
      <c r="EE39" s="774">
        <f>SUM(DR39:ED61)</f>
        <v>0</v>
      </c>
      <c r="EF39" s="38"/>
      <c r="EG39" s="375" t="s">
        <v>323</v>
      </c>
      <c r="EH39" s="375"/>
    </row>
    <row r="40" spans="1:138" s="8" customFormat="1" ht="30.75" customHeight="1" x14ac:dyDescent="0.2">
      <c r="A40" s="447"/>
      <c r="B40" s="435"/>
      <c r="C40" s="417"/>
      <c r="D40" s="417"/>
      <c r="E40" s="451"/>
      <c r="F40" s="451"/>
      <c r="G40" s="451"/>
      <c r="H40" s="451"/>
      <c r="I40" s="451"/>
      <c r="J40" s="453"/>
      <c r="K40" s="435"/>
      <c r="L40" s="435"/>
      <c r="M40" s="453"/>
      <c r="N40" s="435"/>
      <c r="O40" s="435"/>
      <c r="P40" s="474"/>
      <c r="Q40" s="435"/>
      <c r="R40" s="382"/>
      <c r="S40" s="435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461"/>
      <c r="AE40" s="464"/>
      <c r="AF40" s="467"/>
      <c r="AG40" s="348" t="s">
        <v>286</v>
      </c>
      <c r="AH40" s="112">
        <v>0.05</v>
      </c>
      <c r="AI40" s="175"/>
      <c r="AJ40" s="172"/>
      <c r="AK40" s="236"/>
      <c r="AL40" s="236"/>
      <c r="AM40" s="172">
        <f>SUM(AI40:AL40)</f>
        <v>0</v>
      </c>
      <c r="AN40" s="660">
        <v>45657</v>
      </c>
      <c r="AO40" s="110"/>
      <c r="AP40" s="221"/>
      <c r="AQ40" s="91" t="s">
        <v>197</v>
      </c>
      <c r="AR40" s="495"/>
      <c r="AS40" s="376"/>
      <c r="AT40" s="444"/>
      <c r="AU40" s="567"/>
      <c r="AV40" s="329"/>
      <c r="AW40" s="564"/>
      <c r="AX40" s="403"/>
      <c r="AY40" s="403"/>
      <c r="AZ40" s="403"/>
      <c r="BA40" s="320"/>
      <c r="BB40" s="320"/>
      <c r="BC40" s="320"/>
      <c r="BD40" s="320"/>
      <c r="BE40" s="320"/>
      <c r="BF40" s="320"/>
      <c r="BG40" s="320"/>
      <c r="BH40" s="320"/>
      <c r="BI40" s="320"/>
      <c r="BJ40" s="320"/>
      <c r="BK40" s="320"/>
      <c r="BL40" s="320"/>
      <c r="BM40" s="320">
        <f t="shared" si="2"/>
        <v>0</v>
      </c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68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759"/>
      <c r="CP40" s="138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767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771"/>
      <c r="DR40" s="109"/>
      <c r="DS40" s="109"/>
      <c r="DT40" s="109"/>
      <c r="DU40" s="109"/>
      <c r="DV40" s="109"/>
      <c r="DW40" s="109"/>
      <c r="DX40" s="109"/>
      <c r="DY40" s="109"/>
      <c r="DZ40" s="109"/>
      <c r="EA40" s="109"/>
      <c r="EB40" s="109"/>
      <c r="EC40" s="109"/>
      <c r="ED40" s="109"/>
      <c r="EE40" s="775"/>
      <c r="EF40" s="38"/>
      <c r="EG40" s="376"/>
      <c r="EH40" s="376"/>
    </row>
    <row r="41" spans="1:138" s="8" customFormat="1" ht="30.75" customHeight="1" x14ac:dyDescent="0.2">
      <c r="A41" s="447"/>
      <c r="B41" s="435"/>
      <c r="C41" s="417"/>
      <c r="D41" s="417"/>
      <c r="E41" s="451"/>
      <c r="F41" s="451"/>
      <c r="G41" s="451"/>
      <c r="H41" s="451"/>
      <c r="I41" s="451"/>
      <c r="J41" s="453"/>
      <c r="K41" s="435"/>
      <c r="L41" s="435"/>
      <c r="M41" s="453"/>
      <c r="N41" s="435"/>
      <c r="O41" s="435"/>
      <c r="P41" s="474"/>
      <c r="Q41" s="435"/>
      <c r="R41" s="382"/>
      <c r="S41" s="435"/>
      <c r="T41" s="382"/>
      <c r="U41" s="382"/>
      <c r="V41" s="382"/>
      <c r="W41" s="382"/>
      <c r="X41" s="382"/>
      <c r="Y41" s="382"/>
      <c r="Z41" s="382"/>
      <c r="AA41" s="382"/>
      <c r="AB41" s="382"/>
      <c r="AC41" s="382"/>
      <c r="AD41" s="461"/>
      <c r="AE41" s="464"/>
      <c r="AF41" s="467"/>
      <c r="AG41" s="348" t="s">
        <v>166</v>
      </c>
      <c r="AH41" s="112">
        <v>0.05</v>
      </c>
      <c r="AI41" s="175"/>
      <c r="AJ41" s="172"/>
      <c r="AK41" s="236"/>
      <c r="AL41" s="236"/>
      <c r="AM41" s="172">
        <f t="shared" ref="AM41:AM59" si="4">SUM(AI41:AL41)</f>
        <v>0</v>
      </c>
      <c r="AN41" s="661"/>
      <c r="AO41" s="110"/>
      <c r="AP41" s="221"/>
      <c r="AQ41" s="91" t="s">
        <v>197</v>
      </c>
      <c r="AR41" s="495"/>
      <c r="AS41" s="376"/>
      <c r="AT41" s="444"/>
      <c r="AU41" s="567"/>
      <c r="AV41" s="329"/>
      <c r="AW41" s="564"/>
      <c r="AX41" s="403"/>
      <c r="AY41" s="403"/>
      <c r="AZ41" s="403"/>
      <c r="BA41" s="320"/>
      <c r="BB41" s="320"/>
      <c r="BC41" s="320"/>
      <c r="BD41" s="320"/>
      <c r="BE41" s="320"/>
      <c r="BF41" s="320"/>
      <c r="BG41" s="320"/>
      <c r="BH41" s="320"/>
      <c r="BI41" s="320"/>
      <c r="BJ41" s="320"/>
      <c r="BK41" s="320"/>
      <c r="BL41" s="320"/>
      <c r="BM41" s="320">
        <f t="shared" si="2"/>
        <v>0</v>
      </c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68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759"/>
      <c r="CP41" s="138"/>
      <c r="CQ41" s="109"/>
      <c r="CR41" s="109"/>
      <c r="CS41" s="109"/>
      <c r="CT41" s="109"/>
      <c r="CU41" s="109"/>
      <c r="CV41" s="109"/>
      <c r="CW41" s="109"/>
      <c r="CX41" s="109"/>
      <c r="CY41" s="109"/>
      <c r="CZ41" s="109"/>
      <c r="DA41" s="109"/>
      <c r="DB41" s="109"/>
      <c r="DC41" s="767"/>
      <c r="DD41" s="109"/>
      <c r="DE41" s="109"/>
      <c r="DF41" s="109"/>
      <c r="DG41" s="109"/>
      <c r="DH41" s="109"/>
      <c r="DI41" s="109"/>
      <c r="DJ41" s="109"/>
      <c r="DK41" s="109"/>
      <c r="DL41" s="109"/>
      <c r="DM41" s="109"/>
      <c r="DN41" s="109"/>
      <c r="DO41" s="109"/>
      <c r="DP41" s="109"/>
      <c r="DQ41" s="771"/>
      <c r="DR41" s="109"/>
      <c r="DS41" s="109"/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775"/>
      <c r="EF41" s="38"/>
      <c r="EG41" s="376"/>
      <c r="EH41" s="376"/>
    </row>
    <row r="42" spans="1:138" s="8" customFormat="1" ht="30.75" customHeight="1" x14ac:dyDescent="0.2">
      <c r="A42" s="447"/>
      <c r="B42" s="435"/>
      <c r="C42" s="417"/>
      <c r="D42" s="417"/>
      <c r="E42" s="451"/>
      <c r="F42" s="451"/>
      <c r="G42" s="451"/>
      <c r="H42" s="451"/>
      <c r="I42" s="451"/>
      <c r="J42" s="453"/>
      <c r="K42" s="435"/>
      <c r="L42" s="435"/>
      <c r="M42" s="453"/>
      <c r="N42" s="435"/>
      <c r="O42" s="435"/>
      <c r="P42" s="474"/>
      <c r="Q42" s="435"/>
      <c r="R42" s="382"/>
      <c r="S42" s="435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461"/>
      <c r="AE42" s="464"/>
      <c r="AF42" s="467"/>
      <c r="AG42" s="349" t="s">
        <v>287</v>
      </c>
      <c r="AH42" s="112">
        <v>0.05</v>
      </c>
      <c r="AI42" s="175"/>
      <c r="AJ42" s="172"/>
      <c r="AK42" s="236"/>
      <c r="AL42" s="236"/>
      <c r="AM42" s="172">
        <f t="shared" si="4"/>
        <v>0</v>
      </c>
      <c r="AN42" s="661"/>
      <c r="AO42" s="110"/>
      <c r="AP42" s="221"/>
      <c r="AQ42" s="91" t="s">
        <v>197</v>
      </c>
      <c r="AR42" s="495"/>
      <c r="AS42" s="376"/>
      <c r="AT42" s="444"/>
      <c r="AU42" s="567"/>
      <c r="AV42" s="329"/>
      <c r="AW42" s="564"/>
      <c r="AX42" s="403"/>
      <c r="AY42" s="403"/>
      <c r="AZ42" s="403"/>
      <c r="BA42" s="320"/>
      <c r="BB42" s="320"/>
      <c r="BC42" s="320"/>
      <c r="BD42" s="320"/>
      <c r="BE42" s="320"/>
      <c r="BF42" s="320"/>
      <c r="BG42" s="320"/>
      <c r="BH42" s="320"/>
      <c r="BI42" s="320"/>
      <c r="BJ42" s="320"/>
      <c r="BK42" s="320"/>
      <c r="BL42" s="320"/>
      <c r="BM42" s="320">
        <f t="shared" si="2"/>
        <v>0</v>
      </c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68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759"/>
      <c r="CP42" s="138"/>
      <c r="CQ42" s="109"/>
      <c r="CR42" s="109"/>
      <c r="CS42" s="109"/>
      <c r="CT42" s="109"/>
      <c r="CU42" s="109"/>
      <c r="CV42" s="109"/>
      <c r="CW42" s="109"/>
      <c r="CX42" s="109"/>
      <c r="CY42" s="109"/>
      <c r="CZ42" s="109"/>
      <c r="DA42" s="109"/>
      <c r="DB42" s="109"/>
      <c r="DC42" s="767"/>
      <c r="DD42" s="109"/>
      <c r="DE42" s="109"/>
      <c r="DF42" s="109"/>
      <c r="DG42" s="109"/>
      <c r="DH42" s="109"/>
      <c r="DI42" s="109"/>
      <c r="DJ42" s="109"/>
      <c r="DK42" s="109"/>
      <c r="DL42" s="109"/>
      <c r="DM42" s="109"/>
      <c r="DN42" s="109"/>
      <c r="DO42" s="109"/>
      <c r="DP42" s="109"/>
      <c r="DQ42" s="771"/>
      <c r="DR42" s="109"/>
      <c r="DS42" s="109"/>
      <c r="DT42" s="109"/>
      <c r="DU42" s="109"/>
      <c r="DV42" s="109"/>
      <c r="DW42" s="109"/>
      <c r="DX42" s="109"/>
      <c r="DY42" s="109"/>
      <c r="DZ42" s="109"/>
      <c r="EA42" s="109"/>
      <c r="EB42" s="109"/>
      <c r="EC42" s="109"/>
      <c r="ED42" s="109"/>
      <c r="EE42" s="775"/>
      <c r="EF42" s="38"/>
      <c r="EG42" s="376"/>
      <c r="EH42" s="376"/>
    </row>
    <row r="43" spans="1:138" s="8" customFormat="1" ht="30.75" customHeight="1" x14ac:dyDescent="0.2">
      <c r="A43" s="447"/>
      <c r="B43" s="435"/>
      <c r="C43" s="417"/>
      <c r="D43" s="417"/>
      <c r="E43" s="451"/>
      <c r="F43" s="451"/>
      <c r="G43" s="451"/>
      <c r="H43" s="451"/>
      <c r="I43" s="451"/>
      <c r="J43" s="453"/>
      <c r="K43" s="435"/>
      <c r="L43" s="435"/>
      <c r="M43" s="453"/>
      <c r="N43" s="435"/>
      <c r="O43" s="435"/>
      <c r="P43" s="474"/>
      <c r="Q43" s="435"/>
      <c r="R43" s="382"/>
      <c r="S43" s="435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461"/>
      <c r="AE43" s="464"/>
      <c r="AF43" s="467"/>
      <c r="AG43" s="350" t="s">
        <v>167</v>
      </c>
      <c r="AH43" s="112">
        <v>0.05</v>
      </c>
      <c r="AI43" s="175"/>
      <c r="AJ43" s="172"/>
      <c r="AK43" s="236"/>
      <c r="AL43" s="236"/>
      <c r="AM43" s="172">
        <f t="shared" si="4"/>
        <v>0</v>
      </c>
      <c r="AN43" s="661"/>
      <c r="AO43" s="110"/>
      <c r="AP43" s="221"/>
      <c r="AQ43" s="91" t="s">
        <v>197</v>
      </c>
      <c r="AR43" s="495"/>
      <c r="AS43" s="376"/>
      <c r="AT43" s="444"/>
      <c r="AU43" s="567"/>
      <c r="AV43" s="329"/>
      <c r="AW43" s="564"/>
      <c r="AX43" s="403"/>
      <c r="AY43" s="403"/>
      <c r="AZ43" s="403"/>
      <c r="BA43" s="320"/>
      <c r="BB43" s="320"/>
      <c r="BC43" s="320"/>
      <c r="BD43" s="320"/>
      <c r="BE43" s="320"/>
      <c r="BF43" s="320"/>
      <c r="BG43" s="320"/>
      <c r="BH43" s="320"/>
      <c r="BI43" s="320"/>
      <c r="BJ43" s="320"/>
      <c r="BK43" s="320"/>
      <c r="BL43" s="320"/>
      <c r="BM43" s="320">
        <f t="shared" si="2"/>
        <v>0</v>
      </c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68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759"/>
      <c r="CP43" s="138"/>
      <c r="CQ43" s="109"/>
      <c r="CR43" s="109"/>
      <c r="CS43" s="109"/>
      <c r="CT43" s="109"/>
      <c r="CU43" s="109"/>
      <c r="CV43" s="109"/>
      <c r="CW43" s="109"/>
      <c r="CX43" s="109"/>
      <c r="CY43" s="109"/>
      <c r="CZ43" s="109"/>
      <c r="DA43" s="109"/>
      <c r="DB43" s="109"/>
      <c r="DC43" s="767"/>
      <c r="DD43" s="109"/>
      <c r="DE43" s="109"/>
      <c r="DF43" s="109"/>
      <c r="DG43" s="109"/>
      <c r="DH43" s="109"/>
      <c r="DI43" s="109"/>
      <c r="DJ43" s="109"/>
      <c r="DK43" s="109"/>
      <c r="DL43" s="109"/>
      <c r="DM43" s="109"/>
      <c r="DN43" s="109"/>
      <c r="DO43" s="109"/>
      <c r="DP43" s="109"/>
      <c r="DQ43" s="771"/>
      <c r="DR43" s="109"/>
      <c r="DS43" s="109"/>
      <c r="DT43" s="109"/>
      <c r="DU43" s="109"/>
      <c r="DV43" s="109"/>
      <c r="DW43" s="109"/>
      <c r="DX43" s="109"/>
      <c r="DY43" s="109"/>
      <c r="DZ43" s="109"/>
      <c r="EA43" s="109"/>
      <c r="EB43" s="109"/>
      <c r="EC43" s="109"/>
      <c r="ED43" s="109"/>
      <c r="EE43" s="775"/>
      <c r="EF43" s="38"/>
      <c r="EG43" s="376"/>
      <c r="EH43" s="376"/>
    </row>
    <row r="44" spans="1:138" s="8" customFormat="1" ht="30.75" customHeight="1" x14ac:dyDescent="0.2">
      <c r="A44" s="447"/>
      <c r="B44" s="435"/>
      <c r="C44" s="417"/>
      <c r="D44" s="417"/>
      <c r="E44" s="451"/>
      <c r="F44" s="451"/>
      <c r="G44" s="451"/>
      <c r="H44" s="451"/>
      <c r="I44" s="451"/>
      <c r="J44" s="453"/>
      <c r="K44" s="435"/>
      <c r="L44" s="435"/>
      <c r="M44" s="453"/>
      <c r="N44" s="435"/>
      <c r="O44" s="435"/>
      <c r="P44" s="474"/>
      <c r="Q44" s="435"/>
      <c r="R44" s="382"/>
      <c r="S44" s="435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461"/>
      <c r="AE44" s="464"/>
      <c r="AF44" s="467"/>
      <c r="AG44" s="350" t="s">
        <v>168</v>
      </c>
      <c r="AH44" s="112">
        <v>0.05</v>
      </c>
      <c r="AI44" s="175"/>
      <c r="AJ44" s="172"/>
      <c r="AK44" s="236"/>
      <c r="AL44" s="236"/>
      <c r="AM44" s="172">
        <f t="shared" si="4"/>
        <v>0</v>
      </c>
      <c r="AN44" s="661"/>
      <c r="AO44" s="110"/>
      <c r="AP44" s="221"/>
      <c r="AQ44" s="91" t="s">
        <v>197</v>
      </c>
      <c r="AR44" s="495"/>
      <c r="AS44" s="376"/>
      <c r="AT44" s="444"/>
      <c r="AU44" s="567"/>
      <c r="AV44" s="329"/>
      <c r="AW44" s="564"/>
      <c r="AX44" s="403"/>
      <c r="AY44" s="403"/>
      <c r="AZ44" s="403"/>
      <c r="BA44" s="320"/>
      <c r="BB44" s="320"/>
      <c r="BC44" s="320"/>
      <c r="BD44" s="320"/>
      <c r="BE44" s="320"/>
      <c r="BF44" s="320"/>
      <c r="BG44" s="320"/>
      <c r="BH44" s="320"/>
      <c r="BI44" s="320"/>
      <c r="BJ44" s="320"/>
      <c r="BK44" s="320"/>
      <c r="BL44" s="320"/>
      <c r="BM44" s="320">
        <f t="shared" si="2"/>
        <v>0</v>
      </c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68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759"/>
      <c r="CP44" s="138"/>
      <c r="CQ44" s="109"/>
      <c r="CR44" s="109"/>
      <c r="CS44" s="109"/>
      <c r="CT44" s="109"/>
      <c r="CU44" s="109"/>
      <c r="CV44" s="109"/>
      <c r="CW44" s="109"/>
      <c r="CX44" s="109"/>
      <c r="CY44" s="109"/>
      <c r="CZ44" s="109"/>
      <c r="DA44" s="109"/>
      <c r="DB44" s="109"/>
      <c r="DC44" s="767"/>
      <c r="DD44" s="109"/>
      <c r="DE44" s="109"/>
      <c r="DF44" s="109"/>
      <c r="DG44" s="109"/>
      <c r="DH44" s="109"/>
      <c r="DI44" s="109"/>
      <c r="DJ44" s="109"/>
      <c r="DK44" s="109"/>
      <c r="DL44" s="109"/>
      <c r="DM44" s="109"/>
      <c r="DN44" s="109"/>
      <c r="DO44" s="109"/>
      <c r="DP44" s="109"/>
      <c r="DQ44" s="771"/>
      <c r="DR44" s="109"/>
      <c r="DS44" s="109"/>
      <c r="DT44" s="109"/>
      <c r="DU44" s="109"/>
      <c r="DV44" s="109"/>
      <c r="DW44" s="109"/>
      <c r="DX44" s="109"/>
      <c r="DY44" s="109"/>
      <c r="DZ44" s="109"/>
      <c r="EA44" s="109"/>
      <c r="EB44" s="109"/>
      <c r="EC44" s="109"/>
      <c r="ED44" s="109"/>
      <c r="EE44" s="775"/>
      <c r="EF44" s="38"/>
      <c r="EG44" s="376"/>
      <c r="EH44" s="376"/>
    </row>
    <row r="45" spans="1:138" s="8" customFormat="1" ht="30.75" customHeight="1" x14ac:dyDescent="0.2">
      <c r="A45" s="447"/>
      <c r="B45" s="435"/>
      <c r="C45" s="417"/>
      <c r="D45" s="417"/>
      <c r="E45" s="451"/>
      <c r="F45" s="451"/>
      <c r="G45" s="451"/>
      <c r="H45" s="451"/>
      <c r="I45" s="451"/>
      <c r="J45" s="453"/>
      <c r="K45" s="435"/>
      <c r="L45" s="435"/>
      <c r="M45" s="453"/>
      <c r="N45" s="435"/>
      <c r="O45" s="435"/>
      <c r="P45" s="474"/>
      <c r="Q45" s="435"/>
      <c r="R45" s="382"/>
      <c r="S45" s="435"/>
      <c r="T45" s="382"/>
      <c r="U45" s="382"/>
      <c r="V45" s="382"/>
      <c r="W45" s="382"/>
      <c r="X45" s="382"/>
      <c r="Y45" s="382"/>
      <c r="Z45" s="382"/>
      <c r="AA45" s="382"/>
      <c r="AB45" s="382"/>
      <c r="AC45" s="382"/>
      <c r="AD45" s="461"/>
      <c r="AE45" s="464"/>
      <c r="AF45" s="467"/>
      <c r="AG45" s="350" t="s">
        <v>169</v>
      </c>
      <c r="AH45" s="112">
        <v>0.05</v>
      </c>
      <c r="AI45" s="175"/>
      <c r="AJ45" s="172"/>
      <c r="AK45" s="236"/>
      <c r="AL45" s="236"/>
      <c r="AM45" s="172">
        <f t="shared" si="4"/>
        <v>0</v>
      </c>
      <c r="AN45" s="661"/>
      <c r="AO45" s="110"/>
      <c r="AP45" s="221"/>
      <c r="AQ45" s="91" t="s">
        <v>197</v>
      </c>
      <c r="AR45" s="495"/>
      <c r="AS45" s="376"/>
      <c r="AT45" s="444"/>
      <c r="AU45" s="567"/>
      <c r="AV45" s="329"/>
      <c r="AW45" s="564"/>
      <c r="AX45" s="403"/>
      <c r="AY45" s="403"/>
      <c r="AZ45" s="403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>
        <f t="shared" si="2"/>
        <v>0</v>
      </c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68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759"/>
      <c r="CP45" s="138"/>
      <c r="CQ45" s="109"/>
      <c r="CR45" s="109"/>
      <c r="CS45" s="109"/>
      <c r="CT45" s="109"/>
      <c r="CU45" s="109"/>
      <c r="CV45" s="109"/>
      <c r="CW45" s="109"/>
      <c r="CX45" s="109"/>
      <c r="CY45" s="109"/>
      <c r="CZ45" s="109"/>
      <c r="DA45" s="109"/>
      <c r="DB45" s="109"/>
      <c r="DC45" s="767"/>
      <c r="DD45" s="109"/>
      <c r="DE45" s="109"/>
      <c r="DF45" s="109"/>
      <c r="DG45" s="109"/>
      <c r="DH45" s="109"/>
      <c r="DI45" s="109"/>
      <c r="DJ45" s="109"/>
      <c r="DK45" s="109"/>
      <c r="DL45" s="109"/>
      <c r="DM45" s="109"/>
      <c r="DN45" s="109"/>
      <c r="DO45" s="109"/>
      <c r="DP45" s="109"/>
      <c r="DQ45" s="771"/>
      <c r="DR45" s="109"/>
      <c r="DS45" s="109"/>
      <c r="DT45" s="109"/>
      <c r="DU45" s="109"/>
      <c r="DV45" s="109"/>
      <c r="DW45" s="109"/>
      <c r="DX45" s="109"/>
      <c r="DY45" s="109"/>
      <c r="DZ45" s="109"/>
      <c r="EA45" s="109"/>
      <c r="EB45" s="109"/>
      <c r="EC45" s="109"/>
      <c r="ED45" s="109"/>
      <c r="EE45" s="775"/>
      <c r="EF45" s="38"/>
      <c r="EG45" s="376"/>
      <c r="EH45" s="376"/>
    </row>
    <row r="46" spans="1:138" s="8" customFormat="1" ht="30.75" customHeight="1" x14ac:dyDescent="0.2">
      <c r="A46" s="447"/>
      <c r="B46" s="435"/>
      <c r="C46" s="417"/>
      <c r="D46" s="417"/>
      <c r="E46" s="451"/>
      <c r="F46" s="451"/>
      <c r="G46" s="451"/>
      <c r="H46" s="451"/>
      <c r="I46" s="451"/>
      <c r="J46" s="453"/>
      <c r="K46" s="435"/>
      <c r="L46" s="435"/>
      <c r="M46" s="453"/>
      <c r="N46" s="435"/>
      <c r="O46" s="435"/>
      <c r="P46" s="474"/>
      <c r="Q46" s="435"/>
      <c r="R46" s="382"/>
      <c r="S46" s="435"/>
      <c r="T46" s="382"/>
      <c r="U46" s="382"/>
      <c r="V46" s="382"/>
      <c r="W46" s="382"/>
      <c r="X46" s="382"/>
      <c r="Y46" s="382"/>
      <c r="Z46" s="382"/>
      <c r="AA46" s="382"/>
      <c r="AB46" s="382"/>
      <c r="AC46" s="382"/>
      <c r="AD46" s="461"/>
      <c r="AE46" s="464"/>
      <c r="AF46" s="467"/>
      <c r="AG46" s="350" t="s">
        <v>170</v>
      </c>
      <c r="AH46" s="112">
        <v>0.05</v>
      </c>
      <c r="AI46" s="175"/>
      <c r="AJ46" s="172"/>
      <c r="AK46" s="236"/>
      <c r="AL46" s="236"/>
      <c r="AM46" s="172">
        <f t="shared" si="4"/>
        <v>0</v>
      </c>
      <c r="AN46" s="661"/>
      <c r="AO46" s="110"/>
      <c r="AP46" s="221"/>
      <c r="AQ46" s="91" t="s">
        <v>197</v>
      </c>
      <c r="AR46" s="495"/>
      <c r="AS46" s="376"/>
      <c r="AT46" s="444"/>
      <c r="AU46" s="567"/>
      <c r="AV46" s="329"/>
      <c r="AW46" s="564"/>
      <c r="AX46" s="403"/>
      <c r="AY46" s="403"/>
      <c r="AZ46" s="403"/>
      <c r="BA46" s="320"/>
      <c r="BB46" s="320"/>
      <c r="BC46" s="320"/>
      <c r="BD46" s="320"/>
      <c r="BE46" s="320"/>
      <c r="BF46" s="320"/>
      <c r="BG46" s="320"/>
      <c r="BH46" s="320"/>
      <c r="BI46" s="320"/>
      <c r="BJ46" s="320"/>
      <c r="BK46" s="320"/>
      <c r="BL46" s="320"/>
      <c r="BM46" s="320">
        <f t="shared" si="2"/>
        <v>0</v>
      </c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68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759"/>
      <c r="CP46" s="138"/>
      <c r="CQ46" s="109"/>
      <c r="CR46" s="109"/>
      <c r="CS46" s="109"/>
      <c r="CT46" s="109"/>
      <c r="CU46" s="109"/>
      <c r="CV46" s="109"/>
      <c r="CW46" s="109"/>
      <c r="CX46" s="109"/>
      <c r="CY46" s="109"/>
      <c r="CZ46" s="109"/>
      <c r="DA46" s="109"/>
      <c r="DB46" s="109"/>
      <c r="DC46" s="767"/>
      <c r="DD46" s="109"/>
      <c r="DE46" s="109"/>
      <c r="DF46" s="109"/>
      <c r="DG46" s="109"/>
      <c r="DH46" s="109"/>
      <c r="DI46" s="109"/>
      <c r="DJ46" s="109"/>
      <c r="DK46" s="109"/>
      <c r="DL46" s="109"/>
      <c r="DM46" s="109"/>
      <c r="DN46" s="109"/>
      <c r="DO46" s="109"/>
      <c r="DP46" s="109"/>
      <c r="DQ46" s="771"/>
      <c r="DR46" s="109"/>
      <c r="DS46" s="109"/>
      <c r="DT46" s="109"/>
      <c r="DU46" s="109"/>
      <c r="DV46" s="109"/>
      <c r="DW46" s="109"/>
      <c r="DX46" s="109"/>
      <c r="DY46" s="109"/>
      <c r="DZ46" s="109"/>
      <c r="EA46" s="109"/>
      <c r="EB46" s="109"/>
      <c r="EC46" s="109"/>
      <c r="ED46" s="109"/>
      <c r="EE46" s="775"/>
      <c r="EF46" s="38"/>
      <c r="EG46" s="376"/>
      <c r="EH46" s="376"/>
    </row>
    <row r="47" spans="1:138" s="8" customFormat="1" ht="30.75" customHeight="1" x14ac:dyDescent="0.2">
      <c r="A47" s="447"/>
      <c r="B47" s="435"/>
      <c r="C47" s="417"/>
      <c r="D47" s="417"/>
      <c r="E47" s="451"/>
      <c r="F47" s="451"/>
      <c r="G47" s="451"/>
      <c r="H47" s="451"/>
      <c r="I47" s="451"/>
      <c r="J47" s="453"/>
      <c r="K47" s="435"/>
      <c r="L47" s="435"/>
      <c r="M47" s="453"/>
      <c r="N47" s="435"/>
      <c r="O47" s="435"/>
      <c r="P47" s="474"/>
      <c r="Q47" s="435"/>
      <c r="R47" s="382"/>
      <c r="S47" s="435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461"/>
      <c r="AE47" s="464"/>
      <c r="AF47" s="467"/>
      <c r="AG47" s="350" t="s">
        <v>171</v>
      </c>
      <c r="AH47" s="112">
        <v>0.05</v>
      </c>
      <c r="AI47" s="175"/>
      <c r="AJ47" s="172"/>
      <c r="AK47" s="236"/>
      <c r="AL47" s="236"/>
      <c r="AM47" s="172">
        <f t="shared" si="4"/>
        <v>0</v>
      </c>
      <c r="AN47" s="661"/>
      <c r="AO47" s="110"/>
      <c r="AP47" s="221"/>
      <c r="AQ47" s="91" t="s">
        <v>197</v>
      </c>
      <c r="AR47" s="495"/>
      <c r="AS47" s="376"/>
      <c r="AT47" s="444"/>
      <c r="AU47" s="567"/>
      <c r="AV47" s="329"/>
      <c r="AW47" s="564"/>
      <c r="AX47" s="403"/>
      <c r="AY47" s="403"/>
      <c r="AZ47" s="403"/>
      <c r="BA47" s="320"/>
      <c r="BB47" s="320"/>
      <c r="BC47" s="320"/>
      <c r="BD47" s="320"/>
      <c r="BE47" s="320"/>
      <c r="BF47" s="320"/>
      <c r="BG47" s="320"/>
      <c r="BH47" s="320"/>
      <c r="BI47" s="320"/>
      <c r="BJ47" s="320"/>
      <c r="BK47" s="320"/>
      <c r="BL47" s="320"/>
      <c r="BM47" s="320">
        <f t="shared" si="2"/>
        <v>0</v>
      </c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68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759"/>
      <c r="CP47" s="138"/>
      <c r="CQ47" s="109"/>
      <c r="CR47" s="109"/>
      <c r="CS47" s="109"/>
      <c r="CT47" s="109"/>
      <c r="CU47" s="109"/>
      <c r="CV47" s="109"/>
      <c r="CW47" s="109"/>
      <c r="CX47" s="109"/>
      <c r="CY47" s="109"/>
      <c r="CZ47" s="109"/>
      <c r="DA47" s="109"/>
      <c r="DB47" s="109"/>
      <c r="DC47" s="767"/>
      <c r="DD47" s="109"/>
      <c r="DE47" s="109"/>
      <c r="DF47" s="109"/>
      <c r="DG47" s="109"/>
      <c r="DH47" s="109"/>
      <c r="DI47" s="109"/>
      <c r="DJ47" s="109"/>
      <c r="DK47" s="109"/>
      <c r="DL47" s="109"/>
      <c r="DM47" s="109"/>
      <c r="DN47" s="109"/>
      <c r="DO47" s="109"/>
      <c r="DP47" s="109"/>
      <c r="DQ47" s="771"/>
      <c r="DR47" s="109"/>
      <c r="DS47" s="109"/>
      <c r="DT47" s="109"/>
      <c r="DU47" s="109"/>
      <c r="DV47" s="109"/>
      <c r="DW47" s="109"/>
      <c r="DX47" s="109"/>
      <c r="DY47" s="109"/>
      <c r="DZ47" s="109"/>
      <c r="EA47" s="109"/>
      <c r="EB47" s="109"/>
      <c r="EC47" s="109"/>
      <c r="ED47" s="109"/>
      <c r="EE47" s="775"/>
      <c r="EF47" s="38"/>
      <c r="EG47" s="376"/>
      <c r="EH47" s="376"/>
    </row>
    <row r="48" spans="1:138" s="8" customFormat="1" ht="30.75" customHeight="1" x14ac:dyDescent="0.2">
      <c r="A48" s="447"/>
      <c r="B48" s="435"/>
      <c r="C48" s="417"/>
      <c r="D48" s="417"/>
      <c r="E48" s="451"/>
      <c r="F48" s="451"/>
      <c r="G48" s="451"/>
      <c r="H48" s="451"/>
      <c r="I48" s="451"/>
      <c r="J48" s="453"/>
      <c r="K48" s="435"/>
      <c r="L48" s="435"/>
      <c r="M48" s="453"/>
      <c r="N48" s="435"/>
      <c r="O48" s="435"/>
      <c r="P48" s="474"/>
      <c r="Q48" s="435"/>
      <c r="R48" s="382"/>
      <c r="S48" s="435"/>
      <c r="T48" s="382"/>
      <c r="U48" s="382"/>
      <c r="V48" s="382"/>
      <c r="W48" s="382"/>
      <c r="X48" s="382"/>
      <c r="Y48" s="382"/>
      <c r="Z48" s="382"/>
      <c r="AA48" s="382"/>
      <c r="AB48" s="382"/>
      <c r="AC48" s="382"/>
      <c r="AD48" s="461"/>
      <c r="AE48" s="464"/>
      <c r="AF48" s="467"/>
      <c r="AG48" s="350" t="s">
        <v>172</v>
      </c>
      <c r="AH48" s="112">
        <v>0.05</v>
      </c>
      <c r="AI48" s="175"/>
      <c r="AJ48" s="172"/>
      <c r="AK48" s="236"/>
      <c r="AL48" s="236"/>
      <c r="AM48" s="172">
        <f t="shared" si="4"/>
        <v>0</v>
      </c>
      <c r="AN48" s="661"/>
      <c r="AO48" s="110"/>
      <c r="AP48" s="221"/>
      <c r="AQ48" s="91" t="s">
        <v>197</v>
      </c>
      <c r="AR48" s="495"/>
      <c r="AS48" s="376"/>
      <c r="AT48" s="444"/>
      <c r="AU48" s="567"/>
      <c r="AV48" s="329"/>
      <c r="AW48" s="564"/>
      <c r="AX48" s="403"/>
      <c r="AY48" s="403"/>
      <c r="AZ48" s="403"/>
      <c r="BA48" s="320"/>
      <c r="BB48" s="320"/>
      <c r="BC48" s="320"/>
      <c r="BD48" s="320"/>
      <c r="BE48" s="320"/>
      <c r="BF48" s="320"/>
      <c r="BG48" s="320"/>
      <c r="BH48" s="320"/>
      <c r="BI48" s="320"/>
      <c r="BJ48" s="320"/>
      <c r="BK48" s="320"/>
      <c r="BL48" s="320"/>
      <c r="BM48" s="320">
        <f t="shared" si="2"/>
        <v>0</v>
      </c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68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759"/>
      <c r="CP48" s="138"/>
      <c r="CQ48" s="109"/>
      <c r="CR48" s="109"/>
      <c r="CS48" s="109"/>
      <c r="CT48" s="109"/>
      <c r="CU48" s="109"/>
      <c r="CV48" s="109"/>
      <c r="CW48" s="109"/>
      <c r="CX48" s="109"/>
      <c r="CY48" s="109"/>
      <c r="CZ48" s="109"/>
      <c r="DA48" s="109"/>
      <c r="DB48" s="109"/>
      <c r="DC48" s="767"/>
      <c r="DD48" s="109"/>
      <c r="DE48" s="109"/>
      <c r="DF48" s="109"/>
      <c r="DG48" s="109"/>
      <c r="DH48" s="109"/>
      <c r="DI48" s="109"/>
      <c r="DJ48" s="109"/>
      <c r="DK48" s="109"/>
      <c r="DL48" s="109"/>
      <c r="DM48" s="109"/>
      <c r="DN48" s="109"/>
      <c r="DO48" s="109"/>
      <c r="DP48" s="109"/>
      <c r="DQ48" s="771"/>
      <c r="DR48" s="109"/>
      <c r="DS48" s="109"/>
      <c r="DT48" s="109"/>
      <c r="DU48" s="109"/>
      <c r="DV48" s="109"/>
      <c r="DW48" s="109"/>
      <c r="DX48" s="109"/>
      <c r="DY48" s="109"/>
      <c r="DZ48" s="109"/>
      <c r="EA48" s="109"/>
      <c r="EB48" s="109"/>
      <c r="EC48" s="109"/>
      <c r="ED48" s="109"/>
      <c r="EE48" s="775"/>
      <c r="EF48" s="38"/>
      <c r="EG48" s="376"/>
      <c r="EH48" s="376"/>
    </row>
    <row r="49" spans="1:138" s="8" customFormat="1" ht="30.75" customHeight="1" x14ac:dyDescent="0.2">
      <c r="A49" s="447"/>
      <c r="B49" s="435"/>
      <c r="C49" s="417"/>
      <c r="D49" s="417"/>
      <c r="E49" s="451"/>
      <c r="F49" s="451"/>
      <c r="G49" s="451"/>
      <c r="H49" s="451"/>
      <c r="I49" s="451"/>
      <c r="J49" s="453"/>
      <c r="K49" s="435"/>
      <c r="L49" s="435"/>
      <c r="M49" s="453"/>
      <c r="N49" s="435"/>
      <c r="O49" s="435"/>
      <c r="P49" s="474"/>
      <c r="Q49" s="435"/>
      <c r="R49" s="382"/>
      <c r="S49" s="435"/>
      <c r="T49" s="382"/>
      <c r="U49" s="382"/>
      <c r="V49" s="382"/>
      <c r="W49" s="382"/>
      <c r="X49" s="382"/>
      <c r="Y49" s="382"/>
      <c r="Z49" s="382"/>
      <c r="AA49" s="382"/>
      <c r="AB49" s="382"/>
      <c r="AC49" s="382"/>
      <c r="AD49" s="461"/>
      <c r="AE49" s="464"/>
      <c r="AF49" s="467"/>
      <c r="AG49" s="350" t="s">
        <v>173</v>
      </c>
      <c r="AH49" s="112">
        <v>0.05</v>
      </c>
      <c r="AI49" s="175"/>
      <c r="AJ49" s="172"/>
      <c r="AK49" s="236"/>
      <c r="AL49" s="236"/>
      <c r="AM49" s="172">
        <f t="shared" si="4"/>
        <v>0</v>
      </c>
      <c r="AN49" s="661"/>
      <c r="AO49" s="110"/>
      <c r="AP49" s="221"/>
      <c r="AQ49" s="91" t="s">
        <v>197</v>
      </c>
      <c r="AR49" s="495"/>
      <c r="AS49" s="376"/>
      <c r="AT49" s="444"/>
      <c r="AU49" s="567"/>
      <c r="AV49" s="329"/>
      <c r="AW49" s="564"/>
      <c r="AX49" s="403"/>
      <c r="AY49" s="403"/>
      <c r="AZ49" s="403"/>
      <c r="BA49" s="320"/>
      <c r="BB49" s="320"/>
      <c r="BC49" s="320"/>
      <c r="BD49" s="320"/>
      <c r="BE49" s="320"/>
      <c r="BF49" s="320"/>
      <c r="BG49" s="320"/>
      <c r="BH49" s="320"/>
      <c r="BI49" s="320"/>
      <c r="BJ49" s="320"/>
      <c r="BK49" s="320"/>
      <c r="BL49" s="320"/>
      <c r="BM49" s="320">
        <f t="shared" si="2"/>
        <v>0</v>
      </c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68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759"/>
      <c r="CP49" s="138"/>
      <c r="CQ49" s="109"/>
      <c r="CR49" s="109"/>
      <c r="CS49" s="109"/>
      <c r="CT49" s="109"/>
      <c r="CU49" s="109"/>
      <c r="CV49" s="109"/>
      <c r="CW49" s="109"/>
      <c r="CX49" s="109"/>
      <c r="CY49" s="109"/>
      <c r="CZ49" s="109"/>
      <c r="DA49" s="109"/>
      <c r="DB49" s="109"/>
      <c r="DC49" s="767"/>
      <c r="DD49" s="109"/>
      <c r="DE49" s="109"/>
      <c r="DF49" s="109"/>
      <c r="DG49" s="109"/>
      <c r="DH49" s="109"/>
      <c r="DI49" s="109"/>
      <c r="DJ49" s="109"/>
      <c r="DK49" s="109"/>
      <c r="DL49" s="109"/>
      <c r="DM49" s="109"/>
      <c r="DN49" s="109"/>
      <c r="DO49" s="109"/>
      <c r="DP49" s="109"/>
      <c r="DQ49" s="771"/>
      <c r="DR49" s="109"/>
      <c r="DS49" s="109"/>
      <c r="DT49" s="109"/>
      <c r="DU49" s="109"/>
      <c r="DV49" s="109"/>
      <c r="DW49" s="109"/>
      <c r="DX49" s="109"/>
      <c r="DY49" s="109"/>
      <c r="DZ49" s="109"/>
      <c r="EA49" s="109"/>
      <c r="EB49" s="109"/>
      <c r="EC49" s="109"/>
      <c r="ED49" s="109"/>
      <c r="EE49" s="775"/>
      <c r="EF49" s="38"/>
      <c r="EG49" s="376"/>
      <c r="EH49" s="376"/>
    </row>
    <row r="50" spans="1:138" s="8" customFormat="1" ht="30.75" customHeight="1" x14ac:dyDescent="0.2">
      <c r="A50" s="447"/>
      <c r="B50" s="435"/>
      <c r="C50" s="417"/>
      <c r="D50" s="417"/>
      <c r="E50" s="451"/>
      <c r="F50" s="451"/>
      <c r="G50" s="451"/>
      <c r="H50" s="451"/>
      <c r="I50" s="451"/>
      <c r="J50" s="453"/>
      <c r="K50" s="435"/>
      <c r="L50" s="435"/>
      <c r="M50" s="453"/>
      <c r="N50" s="435"/>
      <c r="O50" s="435"/>
      <c r="P50" s="474"/>
      <c r="Q50" s="435"/>
      <c r="R50" s="382"/>
      <c r="S50" s="435"/>
      <c r="T50" s="382"/>
      <c r="U50" s="382"/>
      <c r="V50" s="382"/>
      <c r="W50" s="382"/>
      <c r="X50" s="382"/>
      <c r="Y50" s="382"/>
      <c r="Z50" s="382"/>
      <c r="AA50" s="382"/>
      <c r="AB50" s="382"/>
      <c r="AC50" s="382"/>
      <c r="AD50" s="461"/>
      <c r="AE50" s="464"/>
      <c r="AF50" s="467"/>
      <c r="AG50" s="350" t="s">
        <v>174</v>
      </c>
      <c r="AH50" s="112">
        <v>0.05</v>
      </c>
      <c r="AI50" s="175"/>
      <c r="AJ50" s="172"/>
      <c r="AK50" s="236"/>
      <c r="AL50" s="236"/>
      <c r="AM50" s="172">
        <f t="shared" si="4"/>
        <v>0</v>
      </c>
      <c r="AN50" s="661"/>
      <c r="AO50" s="110"/>
      <c r="AP50" s="221"/>
      <c r="AQ50" s="91" t="s">
        <v>197</v>
      </c>
      <c r="AR50" s="495"/>
      <c r="AS50" s="376"/>
      <c r="AT50" s="444"/>
      <c r="AU50" s="567"/>
      <c r="AV50" s="329"/>
      <c r="AW50" s="564"/>
      <c r="AX50" s="403"/>
      <c r="AY50" s="403"/>
      <c r="AZ50" s="403"/>
      <c r="BA50" s="320"/>
      <c r="BB50" s="320"/>
      <c r="BC50" s="320"/>
      <c r="BD50" s="320"/>
      <c r="BE50" s="320"/>
      <c r="BF50" s="320"/>
      <c r="BG50" s="320"/>
      <c r="BH50" s="320"/>
      <c r="BI50" s="320"/>
      <c r="BJ50" s="320"/>
      <c r="BK50" s="320"/>
      <c r="BL50" s="320"/>
      <c r="BM50" s="320">
        <f t="shared" si="2"/>
        <v>0</v>
      </c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68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759"/>
      <c r="CP50" s="138"/>
      <c r="CQ50" s="109"/>
      <c r="CR50" s="109"/>
      <c r="CS50" s="109"/>
      <c r="CT50" s="109"/>
      <c r="CU50" s="109"/>
      <c r="CV50" s="109"/>
      <c r="CW50" s="109"/>
      <c r="CX50" s="109"/>
      <c r="CY50" s="109"/>
      <c r="CZ50" s="109"/>
      <c r="DA50" s="109"/>
      <c r="DB50" s="109"/>
      <c r="DC50" s="767"/>
      <c r="DD50" s="109"/>
      <c r="DE50" s="109"/>
      <c r="DF50" s="109"/>
      <c r="DG50" s="109"/>
      <c r="DH50" s="109"/>
      <c r="DI50" s="109"/>
      <c r="DJ50" s="109"/>
      <c r="DK50" s="109"/>
      <c r="DL50" s="109"/>
      <c r="DM50" s="109"/>
      <c r="DN50" s="109"/>
      <c r="DO50" s="109"/>
      <c r="DP50" s="109"/>
      <c r="DQ50" s="771"/>
      <c r="DR50" s="109"/>
      <c r="DS50" s="109"/>
      <c r="DT50" s="109"/>
      <c r="DU50" s="109"/>
      <c r="DV50" s="109"/>
      <c r="DW50" s="109"/>
      <c r="DX50" s="109"/>
      <c r="DY50" s="109"/>
      <c r="DZ50" s="109"/>
      <c r="EA50" s="109"/>
      <c r="EB50" s="109"/>
      <c r="EC50" s="109"/>
      <c r="ED50" s="109"/>
      <c r="EE50" s="775"/>
      <c r="EF50" s="38"/>
      <c r="EG50" s="376"/>
      <c r="EH50" s="376"/>
    </row>
    <row r="51" spans="1:138" s="8" customFormat="1" ht="30.75" customHeight="1" x14ac:dyDescent="0.2">
      <c r="A51" s="447"/>
      <c r="B51" s="435"/>
      <c r="C51" s="417"/>
      <c r="D51" s="417"/>
      <c r="E51" s="451"/>
      <c r="F51" s="451"/>
      <c r="G51" s="451"/>
      <c r="H51" s="451"/>
      <c r="I51" s="451"/>
      <c r="J51" s="453"/>
      <c r="K51" s="435"/>
      <c r="L51" s="435"/>
      <c r="M51" s="453"/>
      <c r="N51" s="435"/>
      <c r="O51" s="435"/>
      <c r="P51" s="474"/>
      <c r="Q51" s="435"/>
      <c r="R51" s="382"/>
      <c r="S51" s="435"/>
      <c r="T51" s="382"/>
      <c r="U51" s="382"/>
      <c r="V51" s="382"/>
      <c r="W51" s="382"/>
      <c r="X51" s="382"/>
      <c r="Y51" s="382"/>
      <c r="Z51" s="382"/>
      <c r="AA51" s="382"/>
      <c r="AB51" s="382"/>
      <c r="AC51" s="382"/>
      <c r="AD51" s="461"/>
      <c r="AE51" s="464"/>
      <c r="AF51" s="467"/>
      <c r="AG51" s="350" t="s">
        <v>175</v>
      </c>
      <c r="AH51" s="112">
        <v>0.05</v>
      </c>
      <c r="AI51" s="175"/>
      <c r="AJ51" s="172"/>
      <c r="AK51" s="236"/>
      <c r="AL51" s="236"/>
      <c r="AM51" s="172">
        <f t="shared" si="4"/>
        <v>0</v>
      </c>
      <c r="AN51" s="661"/>
      <c r="AO51" s="110"/>
      <c r="AP51" s="221"/>
      <c r="AQ51" s="91" t="s">
        <v>197</v>
      </c>
      <c r="AR51" s="495"/>
      <c r="AS51" s="376"/>
      <c r="AT51" s="444"/>
      <c r="AU51" s="567"/>
      <c r="AV51" s="329"/>
      <c r="AW51" s="564"/>
      <c r="AX51" s="403"/>
      <c r="AY51" s="403"/>
      <c r="AZ51" s="403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>
        <f t="shared" si="2"/>
        <v>0</v>
      </c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68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759"/>
      <c r="CP51" s="138"/>
      <c r="CQ51" s="109"/>
      <c r="CR51" s="109"/>
      <c r="CS51" s="109"/>
      <c r="CT51" s="109"/>
      <c r="CU51" s="109"/>
      <c r="CV51" s="109"/>
      <c r="CW51" s="109"/>
      <c r="CX51" s="109"/>
      <c r="CY51" s="109"/>
      <c r="CZ51" s="109"/>
      <c r="DA51" s="109"/>
      <c r="DB51" s="109"/>
      <c r="DC51" s="767"/>
      <c r="DD51" s="109"/>
      <c r="DE51" s="109"/>
      <c r="DF51" s="109"/>
      <c r="DG51" s="109"/>
      <c r="DH51" s="109"/>
      <c r="DI51" s="109"/>
      <c r="DJ51" s="109"/>
      <c r="DK51" s="109"/>
      <c r="DL51" s="109"/>
      <c r="DM51" s="109"/>
      <c r="DN51" s="109"/>
      <c r="DO51" s="109"/>
      <c r="DP51" s="109"/>
      <c r="DQ51" s="771"/>
      <c r="DR51" s="109"/>
      <c r="DS51" s="109"/>
      <c r="DT51" s="109"/>
      <c r="DU51" s="109"/>
      <c r="DV51" s="109"/>
      <c r="DW51" s="109"/>
      <c r="DX51" s="109"/>
      <c r="DY51" s="109"/>
      <c r="DZ51" s="109"/>
      <c r="EA51" s="109"/>
      <c r="EB51" s="109"/>
      <c r="EC51" s="109"/>
      <c r="ED51" s="109"/>
      <c r="EE51" s="775"/>
      <c r="EF51" s="38"/>
      <c r="EG51" s="376"/>
      <c r="EH51" s="376"/>
    </row>
    <row r="52" spans="1:138" s="8" customFormat="1" ht="30.75" customHeight="1" x14ac:dyDescent="0.2">
      <c r="A52" s="447"/>
      <c r="B52" s="435"/>
      <c r="C52" s="417"/>
      <c r="D52" s="417"/>
      <c r="E52" s="451"/>
      <c r="F52" s="451"/>
      <c r="G52" s="451"/>
      <c r="H52" s="451"/>
      <c r="I52" s="451"/>
      <c r="J52" s="453"/>
      <c r="K52" s="435"/>
      <c r="L52" s="435"/>
      <c r="M52" s="453"/>
      <c r="N52" s="435"/>
      <c r="O52" s="435"/>
      <c r="P52" s="474"/>
      <c r="Q52" s="435"/>
      <c r="R52" s="382"/>
      <c r="S52" s="435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461"/>
      <c r="AE52" s="464"/>
      <c r="AF52" s="467"/>
      <c r="AG52" s="350" t="s">
        <v>176</v>
      </c>
      <c r="AH52" s="112">
        <v>0.05</v>
      </c>
      <c r="AI52" s="175"/>
      <c r="AJ52" s="172"/>
      <c r="AK52" s="236"/>
      <c r="AL52" s="236"/>
      <c r="AM52" s="172">
        <f t="shared" si="4"/>
        <v>0</v>
      </c>
      <c r="AN52" s="661"/>
      <c r="AO52" s="249"/>
      <c r="AP52" s="221"/>
      <c r="AQ52" s="91" t="s">
        <v>197</v>
      </c>
      <c r="AR52" s="495"/>
      <c r="AS52" s="376"/>
      <c r="AT52" s="444"/>
      <c r="AU52" s="567"/>
      <c r="AV52" s="329"/>
      <c r="AW52" s="564"/>
      <c r="AX52" s="403"/>
      <c r="AY52" s="403"/>
      <c r="AZ52" s="403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>
        <f t="shared" si="2"/>
        <v>0</v>
      </c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68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759"/>
      <c r="CP52" s="138"/>
      <c r="CQ52" s="109"/>
      <c r="CR52" s="109"/>
      <c r="CS52" s="109"/>
      <c r="CT52" s="109"/>
      <c r="CU52" s="109"/>
      <c r="CV52" s="109"/>
      <c r="CW52" s="109"/>
      <c r="CX52" s="109"/>
      <c r="CY52" s="109"/>
      <c r="CZ52" s="109"/>
      <c r="DA52" s="109"/>
      <c r="DB52" s="109"/>
      <c r="DC52" s="767"/>
      <c r="DD52" s="109"/>
      <c r="DE52" s="109"/>
      <c r="DF52" s="109"/>
      <c r="DG52" s="109"/>
      <c r="DH52" s="109"/>
      <c r="DI52" s="109"/>
      <c r="DJ52" s="109"/>
      <c r="DK52" s="109"/>
      <c r="DL52" s="109"/>
      <c r="DM52" s="109"/>
      <c r="DN52" s="109"/>
      <c r="DO52" s="109"/>
      <c r="DP52" s="109"/>
      <c r="DQ52" s="771"/>
      <c r="DR52" s="109"/>
      <c r="DS52" s="109"/>
      <c r="DT52" s="109"/>
      <c r="DU52" s="109"/>
      <c r="DV52" s="109"/>
      <c r="DW52" s="109"/>
      <c r="DX52" s="109"/>
      <c r="DY52" s="109"/>
      <c r="DZ52" s="109"/>
      <c r="EA52" s="109"/>
      <c r="EB52" s="109"/>
      <c r="EC52" s="109"/>
      <c r="ED52" s="109"/>
      <c r="EE52" s="775"/>
      <c r="EF52" s="38"/>
      <c r="EG52" s="376"/>
      <c r="EH52" s="376"/>
    </row>
    <row r="53" spans="1:138" s="8" customFormat="1" ht="27.75" customHeight="1" x14ac:dyDescent="0.2">
      <c r="A53" s="447"/>
      <c r="B53" s="435"/>
      <c r="C53" s="417"/>
      <c r="D53" s="417"/>
      <c r="E53" s="451"/>
      <c r="F53" s="451"/>
      <c r="G53" s="451"/>
      <c r="H53" s="451"/>
      <c r="I53" s="451"/>
      <c r="J53" s="453"/>
      <c r="K53" s="435"/>
      <c r="L53" s="435"/>
      <c r="M53" s="453"/>
      <c r="N53" s="435"/>
      <c r="O53" s="435"/>
      <c r="P53" s="474"/>
      <c r="Q53" s="435"/>
      <c r="R53" s="382"/>
      <c r="S53" s="435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461"/>
      <c r="AE53" s="464"/>
      <c r="AF53" s="467"/>
      <c r="AG53" s="350" t="s">
        <v>177</v>
      </c>
      <c r="AH53" s="112">
        <v>0.05</v>
      </c>
      <c r="AI53" s="175"/>
      <c r="AJ53" s="172"/>
      <c r="AK53" s="236"/>
      <c r="AL53" s="236"/>
      <c r="AM53" s="172">
        <f t="shared" si="4"/>
        <v>0</v>
      </c>
      <c r="AN53" s="661"/>
      <c r="AO53" s="110"/>
      <c r="AP53" s="221"/>
      <c r="AQ53" s="91" t="s">
        <v>197</v>
      </c>
      <c r="AR53" s="495"/>
      <c r="AS53" s="376"/>
      <c r="AT53" s="444"/>
      <c r="AU53" s="567"/>
      <c r="AV53" s="329"/>
      <c r="AW53" s="564"/>
      <c r="AX53" s="403"/>
      <c r="AY53" s="403"/>
      <c r="AZ53" s="403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>
        <f t="shared" si="2"/>
        <v>0</v>
      </c>
      <c r="BN53" s="194"/>
      <c r="BO53" s="194"/>
      <c r="BP53" s="194"/>
      <c r="BQ53" s="194"/>
      <c r="BR53" s="194"/>
      <c r="BS53" s="194"/>
      <c r="BT53" s="194"/>
      <c r="BU53" s="194"/>
      <c r="BV53" s="194"/>
      <c r="BW53" s="194"/>
      <c r="BX53" s="194"/>
      <c r="BY53" s="194"/>
      <c r="BZ53" s="194"/>
      <c r="CA53" s="68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759"/>
      <c r="CP53" s="138"/>
      <c r="CQ53" s="109"/>
      <c r="CR53" s="109"/>
      <c r="CS53" s="109"/>
      <c r="CT53" s="109"/>
      <c r="CU53" s="109"/>
      <c r="CV53" s="109"/>
      <c r="CW53" s="109"/>
      <c r="CX53" s="109"/>
      <c r="CY53" s="109"/>
      <c r="CZ53" s="109"/>
      <c r="DA53" s="109"/>
      <c r="DB53" s="109"/>
      <c r="DC53" s="767"/>
      <c r="DD53" s="109"/>
      <c r="DE53" s="109"/>
      <c r="DF53" s="109"/>
      <c r="DG53" s="109"/>
      <c r="DH53" s="109"/>
      <c r="DI53" s="109"/>
      <c r="DJ53" s="109"/>
      <c r="DK53" s="109"/>
      <c r="DL53" s="109"/>
      <c r="DM53" s="109"/>
      <c r="DN53" s="109"/>
      <c r="DO53" s="109"/>
      <c r="DP53" s="109"/>
      <c r="DQ53" s="771"/>
      <c r="DR53" s="109"/>
      <c r="DS53" s="109"/>
      <c r="DT53" s="109"/>
      <c r="DU53" s="109"/>
      <c r="DV53" s="109"/>
      <c r="DW53" s="109"/>
      <c r="DX53" s="109"/>
      <c r="DY53" s="109"/>
      <c r="DZ53" s="109"/>
      <c r="EA53" s="109"/>
      <c r="EB53" s="109"/>
      <c r="EC53" s="109"/>
      <c r="ED53" s="109"/>
      <c r="EE53" s="775"/>
      <c r="EF53" s="38"/>
      <c r="EG53" s="376"/>
      <c r="EH53" s="376"/>
    </row>
    <row r="54" spans="1:138" s="8" customFormat="1" ht="27.75" customHeight="1" x14ac:dyDescent="0.2">
      <c r="A54" s="447"/>
      <c r="B54" s="435"/>
      <c r="C54" s="417"/>
      <c r="D54" s="417"/>
      <c r="E54" s="451"/>
      <c r="F54" s="451"/>
      <c r="G54" s="451"/>
      <c r="H54" s="451"/>
      <c r="I54" s="451"/>
      <c r="J54" s="453"/>
      <c r="K54" s="435"/>
      <c r="L54" s="435"/>
      <c r="M54" s="453"/>
      <c r="N54" s="435"/>
      <c r="O54" s="435"/>
      <c r="P54" s="474"/>
      <c r="Q54" s="435"/>
      <c r="R54" s="382"/>
      <c r="S54" s="435"/>
      <c r="T54" s="382"/>
      <c r="U54" s="382"/>
      <c r="V54" s="382"/>
      <c r="W54" s="382"/>
      <c r="X54" s="382"/>
      <c r="Y54" s="382"/>
      <c r="Z54" s="382"/>
      <c r="AA54" s="382"/>
      <c r="AB54" s="382"/>
      <c r="AC54" s="382"/>
      <c r="AD54" s="461"/>
      <c r="AE54" s="464"/>
      <c r="AF54" s="467"/>
      <c r="AG54" s="350" t="s">
        <v>178</v>
      </c>
      <c r="AH54" s="112">
        <v>0.05</v>
      </c>
      <c r="AI54" s="175"/>
      <c r="AJ54" s="172"/>
      <c r="AK54" s="236"/>
      <c r="AL54" s="236"/>
      <c r="AM54" s="172">
        <f t="shared" si="4"/>
        <v>0</v>
      </c>
      <c r="AN54" s="661"/>
      <c r="AO54" s="110"/>
      <c r="AP54" s="221"/>
      <c r="AQ54" s="91" t="s">
        <v>197</v>
      </c>
      <c r="AR54" s="495"/>
      <c r="AS54" s="376"/>
      <c r="AT54" s="444"/>
      <c r="AU54" s="567"/>
      <c r="AV54" s="329"/>
      <c r="AW54" s="564"/>
      <c r="AX54" s="403"/>
      <c r="AY54" s="403"/>
      <c r="AZ54" s="403"/>
      <c r="BA54" s="320"/>
      <c r="BB54" s="320"/>
      <c r="BC54" s="320"/>
      <c r="BD54" s="320"/>
      <c r="BE54" s="320"/>
      <c r="BF54" s="320"/>
      <c r="BG54" s="320"/>
      <c r="BH54" s="320"/>
      <c r="BI54" s="320"/>
      <c r="BJ54" s="320"/>
      <c r="BK54" s="320"/>
      <c r="BL54" s="320"/>
      <c r="BM54" s="320">
        <f t="shared" si="2"/>
        <v>0</v>
      </c>
      <c r="BN54" s="194"/>
      <c r="BO54" s="194"/>
      <c r="BP54" s="194"/>
      <c r="BQ54" s="194"/>
      <c r="BR54" s="194"/>
      <c r="BS54" s="194"/>
      <c r="BT54" s="194"/>
      <c r="BU54" s="194"/>
      <c r="BV54" s="194"/>
      <c r="BW54" s="194"/>
      <c r="BX54" s="194"/>
      <c r="BY54" s="194"/>
      <c r="BZ54" s="194"/>
      <c r="CA54" s="68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759"/>
      <c r="CP54" s="138"/>
      <c r="CQ54" s="109"/>
      <c r="CR54" s="109"/>
      <c r="CS54" s="109"/>
      <c r="CT54" s="109"/>
      <c r="CU54" s="109"/>
      <c r="CV54" s="109"/>
      <c r="CW54" s="109"/>
      <c r="CX54" s="109"/>
      <c r="CY54" s="109"/>
      <c r="CZ54" s="109"/>
      <c r="DA54" s="109"/>
      <c r="DB54" s="109"/>
      <c r="DC54" s="767"/>
      <c r="DD54" s="109"/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771"/>
      <c r="DR54" s="109"/>
      <c r="DS54" s="109"/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775"/>
      <c r="EF54" s="38"/>
      <c r="EG54" s="376"/>
      <c r="EH54" s="376"/>
    </row>
    <row r="55" spans="1:138" s="8" customFormat="1" ht="27.75" customHeight="1" x14ac:dyDescent="0.2">
      <c r="A55" s="447"/>
      <c r="B55" s="435"/>
      <c r="C55" s="417"/>
      <c r="D55" s="417"/>
      <c r="E55" s="451"/>
      <c r="F55" s="451"/>
      <c r="G55" s="451"/>
      <c r="H55" s="451"/>
      <c r="I55" s="451"/>
      <c r="J55" s="453"/>
      <c r="K55" s="435"/>
      <c r="L55" s="435"/>
      <c r="M55" s="453"/>
      <c r="N55" s="435"/>
      <c r="O55" s="435"/>
      <c r="P55" s="474"/>
      <c r="Q55" s="435"/>
      <c r="R55" s="382"/>
      <c r="S55" s="435"/>
      <c r="T55" s="382"/>
      <c r="U55" s="382"/>
      <c r="V55" s="382"/>
      <c r="W55" s="382"/>
      <c r="X55" s="382"/>
      <c r="Y55" s="382"/>
      <c r="Z55" s="382"/>
      <c r="AA55" s="382"/>
      <c r="AB55" s="382"/>
      <c r="AC55" s="382"/>
      <c r="AD55" s="461"/>
      <c r="AE55" s="464"/>
      <c r="AF55" s="467"/>
      <c r="AG55" s="350" t="s">
        <v>179</v>
      </c>
      <c r="AH55" s="112">
        <v>0.05</v>
      </c>
      <c r="AI55" s="175"/>
      <c r="AJ55" s="172"/>
      <c r="AK55" s="236"/>
      <c r="AL55" s="236"/>
      <c r="AM55" s="172">
        <f t="shared" si="4"/>
        <v>0</v>
      </c>
      <c r="AN55" s="661"/>
      <c r="AO55" s="110"/>
      <c r="AP55" s="221"/>
      <c r="AQ55" s="91" t="s">
        <v>197</v>
      </c>
      <c r="AR55" s="495"/>
      <c r="AS55" s="376"/>
      <c r="AT55" s="444"/>
      <c r="AU55" s="567"/>
      <c r="AV55" s="329"/>
      <c r="AW55" s="564"/>
      <c r="AX55" s="403"/>
      <c r="AY55" s="403"/>
      <c r="AZ55" s="403"/>
      <c r="BA55" s="320"/>
      <c r="BB55" s="320"/>
      <c r="BC55" s="320"/>
      <c r="BD55" s="320"/>
      <c r="BE55" s="320"/>
      <c r="BF55" s="320"/>
      <c r="BG55" s="320"/>
      <c r="BH55" s="320"/>
      <c r="BI55" s="320"/>
      <c r="BJ55" s="320"/>
      <c r="BK55" s="320"/>
      <c r="BL55" s="320"/>
      <c r="BM55" s="320">
        <f t="shared" si="2"/>
        <v>0</v>
      </c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68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759"/>
      <c r="CP55" s="138"/>
      <c r="CQ55" s="109"/>
      <c r="CR55" s="109"/>
      <c r="CS55" s="109"/>
      <c r="CT55" s="109"/>
      <c r="CU55" s="109"/>
      <c r="CV55" s="109"/>
      <c r="CW55" s="109"/>
      <c r="CX55" s="109"/>
      <c r="CY55" s="109"/>
      <c r="CZ55" s="109"/>
      <c r="DA55" s="109"/>
      <c r="DB55" s="109"/>
      <c r="DC55" s="767"/>
      <c r="DD55" s="109"/>
      <c r="DE55" s="109"/>
      <c r="DF55" s="109"/>
      <c r="DG55" s="109"/>
      <c r="DH55" s="109"/>
      <c r="DI55" s="109"/>
      <c r="DJ55" s="109"/>
      <c r="DK55" s="109"/>
      <c r="DL55" s="109"/>
      <c r="DM55" s="109"/>
      <c r="DN55" s="109"/>
      <c r="DO55" s="109"/>
      <c r="DP55" s="109"/>
      <c r="DQ55" s="771"/>
      <c r="DR55" s="109"/>
      <c r="DS55" s="109"/>
      <c r="DT55" s="109"/>
      <c r="DU55" s="109"/>
      <c r="DV55" s="109"/>
      <c r="DW55" s="109"/>
      <c r="DX55" s="109"/>
      <c r="DY55" s="109"/>
      <c r="DZ55" s="109"/>
      <c r="EA55" s="109"/>
      <c r="EB55" s="109"/>
      <c r="EC55" s="109"/>
      <c r="ED55" s="109"/>
      <c r="EE55" s="775"/>
      <c r="EF55" s="38"/>
      <c r="EG55" s="376"/>
      <c r="EH55" s="376"/>
    </row>
    <row r="56" spans="1:138" s="8" customFormat="1" ht="27.75" customHeight="1" x14ac:dyDescent="0.2">
      <c r="A56" s="447"/>
      <c r="B56" s="435"/>
      <c r="C56" s="417"/>
      <c r="D56" s="417"/>
      <c r="E56" s="451"/>
      <c r="F56" s="451"/>
      <c r="G56" s="451"/>
      <c r="H56" s="451"/>
      <c r="I56" s="451"/>
      <c r="J56" s="453"/>
      <c r="K56" s="435"/>
      <c r="L56" s="435"/>
      <c r="M56" s="453"/>
      <c r="N56" s="435"/>
      <c r="O56" s="435"/>
      <c r="P56" s="474"/>
      <c r="Q56" s="435"/>
      <c r="R56" s="382"/>
      <c r="S56" s="435"/>
      <c r="T56" s="382"/>
      <c r="U56" s="382"/>
      <c r="V56" s="382"/>
      <c r="W56" s="382"/>
      <c r="X56" s="382"/>
      <c r="Y56" s="382"/>
      <c r="Z56" s="382"/>
      <c r="AA56" s="382"/>
      <c r="AB56" s="382"/>
      <c r="AC56" s="382"/>
      <c r="AD56" s="461"/>
      <c r="AE56" s="464"/>
      <c r="AF56" s="467"/>
      <c r="AG56" s="350" t="s">
        <v>180</v>
      </c>
      <c r="AH56" s="112">
        <v>0.05</v>
      </c>
      <c r="AI56" s="175"/>
      <c r="AJ56" s="172"/>
      <c r="AK56" s="236"/>
      <c r="AL56" s="236"/>
      <c r="AM56" s="172">
        <f t="shared" si="4"/>
        <v>0</v>
      </c>
      <c r="AN56" s="661"/>
      <c r="AO56" s="110"/>
      <c r="AP56" s="221"/>
      <c r="AQ56" s="91" t="s">
        <v>197</v>
      </c>
      <c r="AR56" s="495"/>
      <c r="AS56" s="376"/>
      <c r="AT56" s="444"/>
      <c r="AU56" s="567"/>
      <c r="AV56" s="329"/>
      <c r="AW56" s="564"/>
      <c r="AX56" s="403"/>
      <c r="AY56" s="403"/>
      <c r="AZ56" s="403"/>
      <c r="BA56" s="320"/>
      <c r="BB56" s="320"/>
      <c r="BC56" s="320"/>
      <c r="BD56" s="320"/>
      <c r="BE56" s="320"/>
      <c r="BF56" s="320"/>
      <c r="BG56" s="320"/>
      <c r="BH56" s="320"/>
      <c r="BI56" s="320"/>
      <c r="BJ56" s="320"/>
      <c r="BK56" s="320"/>
      <c r="BL56" s="320"/>
      <c r="BM56" s="320">
        <f t="shared" si="2"/>
        <v>0</v>
      </c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68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759"/>
      <c r="CP56" s="138"/>
      <c r="CQ56" s="109"/>
      <c r="CR56" s="109"/>
      <c r="CS56" s="109"/>
      <c r="CT56" s="109"/>
      <c r="CU56" s="109"/>
      <c r="CV56" s="109"/>
      <c r="CW56" s="109"/>
      <c r="CX56" s="109"/>
      <c r="CY56" s="109"/>
      <c r="CZ56" s="109"/>
      <c r="DA56" s="109"/>
      <c r="DB56" s="109"/>
      <c r="DC56" s="767"/>
      <c r="DD56" s="109"/>
      <c r="DE56" s="109"/>
      <c r="DF56" s="109"/>
      <c r="DG56" s="109"/>
      <c r="DH56" s="109"/>
      <c r="DI56" s="109"/>
      <c r="DJ56" s="109"/>
      <c r="DK56" s="109"/>
      <c r="DL56" s="109"/>
      <c r="DM56" s="109"/>
      <c r="DN56" s="109"/>
      <c r="DO56" s="109"/>
      <c r="DP56" s="109"/>
      <c r="DQ56" s="771"/>
      <c r="DR56" s="109"/>
      <c r="DS56" s="109"/>
      <c r="DT56" s="109"/>
      <c r="DU56" s="109"/>
      <c r="DV56" s="109"/>
      <c r="DW56" s="109"/>
      <c r="DX56" s="109"/>
      <c r="DY56" s="109"/>
      <c r="DZ56" s="109"/>
      <c r="EA56" s="109"/>
      <c r="EB56" s="109"/>
      <c r="EC56" s="109"/>
      <c r="ED56" s="109"/>
      <c r="EE56" s="775"/>
      <c r="EF56" s="38"/>
      <c r="EG56" s="376"/>
      <c r="EH56" s="376"/>
    </row>
    <row r="57" spans="1:138" s="8" customFormat="1" ht="27.75" customHeight="1" x14ac:dyDescent="0.2">
      <c r="A57" s="447"/>
      <c r="B57" s="435"/>
      <c r="C57" s="417"/>
      <c r="D57" s="417"/>
      <c r="E57" s="451"/>
      <c r="F57" s="451"/>
      <c r="G57" s="451"/>
      <c r="H57" s="451"/>
      <c r="I57" s="451"/>
      <c r="J57" s="453"/>
      <c r="K57" s="435"/>
      <c r="L57" s="435"/>
      <c r="M57" s="453"/>
      <c r="N57" s="435"/>
      <c r="O57" s="435"/>
      <c r="P57" s="474"/>
      <c r="Q57" s="435"/>
      <c r="R57" s="382"/>
      <c r="S57" s="435"/>
      <c r="T57" s="382"/>
      <c r="U57" s="382"/>
      <c r="V57" s="382"/>
      <c r="W57" s="382"/>
      <c r="X57" s="382"/>
      <c r="Y57" s="382"/>
      <c r="Z57" s="382"/>
      <c r="AA57" s="382"/>
      <c r="AB57" s="382"/>
      <c r="AC57" s="382"/>
      <c r="AD57" s="461"/>
      <c r="AE57" s="464"/>
      <c r="AF57" s="467"/>
      <c r="AG57" s="350" t="s">
        <v>181</v>
      </c>
      <c r="AH57" s="112">
        <v>0.05</v>
      </c>
      <c r="AI57" s="175"/>
      <c r="AJ57" s="172"/>
      <c r="AK57" s="236"/>
      <c r="AL57" s="236"/>
      <c r="AM57" s="172">
        <f t="shared" si="4"/>
        <v>0</v>
      </c>
      <c r="AN57" s="661"/>
      <c r="AO57" s="110"/>
      <c r="AP57" s="221"/>
      <c r="AQ57" s="91" t="s">
        <v>197</v>
      </c>
      <c r="AR57" s="495"/>
      <c r="AS57" s="376"/>
      <c r="AT57" s="444"/>
      <c r="AU57" s="567"/>
      <c r="AV57" s="329"/>
      <c r="AW57" s="564"/>
      <c r="AX57" s="403"/>
      <c r="AY57" s="403"/>
      <c r="AZ57" s="403"/>
      <c r="BA57" s="320"/>
      <c r="BB57" s="320"/>
      <c r="BC57" s="320"/>
      <c r="BD57" s="320"/>
      <c r="BE57" s="320"/>
      <c r="BF57" s="320"/>
      <c r="BG57" s="320"/>
      <c r="BH57" s="320"/>
      <c r="BI57" s="320"/>
      <c r="BJ57" s="320"/>
      <c r="BK57" s="320"/>
      <c r="BL57" s="320"/>
      <c r="BM57" s="320">
        <f t="shared" si="2"/>
        <v>0</v>
      </c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68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759"/>
      <c r="CP57" s="138"/>
      <c r="CQ57" s="109"/>
      <c r="CR57" s="109"/>
      <c r="CS57" s="109"/>
      <c r="CT57" s="109"/>
      <c r="CU57" s="109"/>
      <c r="CV57" s="109"/>
      <c r="CW57" s="109"/>
      <c r="CX57" s="109"/>
      <c r="CY57" s="109"/>
      <c r="CZ57" s="109"/>
      <c r="DA57" s="109"/>
      <c r="DB57" s="109"/>
      <c r="DC57" s="767"/>
      <c r="DD57" s="109"/>
      <c r="DE57" s="109"/>
      <c r="DF57" s="109"/>
      <c r="DG57" s="109"/>
      <c r="DH57" s="109"/>
      <c r="DI57" s="109"/>
      <c r="DJ57" s="109"/>
      <c r="DK57" s="109"/>
      <c r="DL57" s="109"/>
      <c r="DM57" s="109"/>
      <c r="DN57" s="109"/>
      <c r="DO57" s="109"/>
      <c r="DP57" s="109"/>
      <c r="DQ57" s="771"/>
      <c r="DR57" s="109"/>
      <c r="DS57" s="109"/>
      <c r="DT57" s="109"/>
      <c r="DU57" s="109"/>
      <c r="DV57" s="109"/>
      <c r="DW57" s="109"/>
      <c r="DX57" s="109"/>
      <c r="DY57" s="109"/>
      <c r="DZ57" s="109"/>
      <c r="EA57" s="109"/>
      <c r="EB57" s="109"/>
      <c r="EC57" s="109"/>
      <c r="ED57" s="109"/>
      <c r="EE57" s="775"/>
      <c r="EF57" s="38"/>
      <c r="EG57" s="376"/>
      <c r="EH57" s="376"/>
    </row>
    <row r="58" spans="1:138" s="8" customFormat="1" ht="27.75" customHeight="1" x14ac:dyDescent="0.2">
      <c r="A58" s="447"/>
      <c r="B58" s="435"/>
      <c r="C58" s="417"/>
      <c r="D58" s="417"/>
      <c r="E58" s="451"/>
      <c r="F58" s="451"/>
      <c r="G58" s="451"/>
      <c r="H58" s="451"/>
      <c r="I58" s="451"/>
      <c r="J58" s="453"/>
      <c r="K58" s="435"/>
      <c r="L58" s="435"/>
      <c r="M58" s="453"/>
      <c r="N58" s="435"/>
      <c r="O58" s="435"/>
      <c r="P58" s="474"/>
      <c r="Q58" s="435"/>
      <c r="R58" s="382"/>
      <c r="S58" s="435"/>
      <c r="T58" s="382"/>
      <c r="U58" s="382"/>
      <c r="V58" s="382"/>
      <c r="W58" s="382"/>
      <c r="X58" s="382"/>
      <c r="Y58" s="382"/>
      <c r="Z58" s="382"/>
      <c r="AA58" s="382"/>
      <c r="AB58" s="382"/>
      <c r="AC58" s="382"/>
      <c r="AD58" s="461"/>
      <c r="AE58" s="464"/>
      <c r="AF58" s="467"/>
      <c r="AG58" s="348" t="s">
        <v>182</v>
      </c>
      <c r="AH58" s="112">
        <v>0.05</v>
      </c>
      <c r="AI58" s="175"/>
      <c r="AJ58" s="172"/>
      <c r="AK58" s="236"/>
      <c r="AL58" s="236"/>
      <c r="AM58" s="172">
        <f t="shared" si="4"/>
        <v>0</v>
      </c>
      <c r="AN58" s="661"/>
      <c r="AO58" s="110"/>
      <c r="AP58" s="221"/>
      <c r="AQ58" s="91" t="s">
        <v>197</v>
      </c>
      <c r="AR58" s="495"/>
      <c r="AS58" s="376"/>
      <c r="AT58" s="444"/>
      <c r="AU58" s="567"/>
      <c r="AV58" s="329"/>
      <c r="AW58" s="564"/>
      <c r="AX58" s="403"/>
      <c r="AY58" s="403"/>
      <c r="AZ58" s="403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>
        <f t="shared" si="2"/>
        <v>0</v>
      </c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68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759"/>
      <c r="CP58" s="138"/>
      <c r="CQ58" s="109"/>
      <c r="CR58" s="109"/>
      <c r="CS58" s="109"/>
      <c r="CT58" s="109"/>
      <c r="CU58" s="109"/>
      <c r="CV58" s="109"/>
      <c r="CW58" s="109"/>
      <c r="CX58" s="109"/>
      <c r="CY58" s="109"/>
      <c r="CZ58" s="109"/>
      <c r="DA58" s="109"/>
      <c r="DB58" s="109"/>
      <c r="DC58" s="767"/>
      <c r="DD58" s="109"/>
      <c r="DE58" s="109"/>
      <c r="DF58" s="109"/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771"/>
      <c r="DR58" s="109"/>
      <c r="DS58" s="109"/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775"/>
      <c r="EF58" s="38"/>
      <c r="EG58" s="376"/>
      <c r="EH58" s="376"/>
    </row>
    <row r="59" spans="1:138" s="8" customFormat="1" ht="27.75" customHeight="1" x14ac:dyDescent="0.2">
      <c r="A59" s="447"/>
      <c r="B59" s="435"/>
      <c r="C59" s="417"/>
      <c r="D59" s="417"/>
      <c r="E59" s="451"/>
      <c r="F59" s="451"/>
      <c r="G59" s="451"/>
      <c r="H59" s="451"/>
      <c r="I59" s="451"/>
      <c r="J59" s="453"/>
      <c r="K59" s="435"/>
      <c r="L59" s="435"/>
      <c r="M59" s="453"/>
      <c r="N59" s="435"/>
      <c r="O59" s="435"/>
      <c r="P59" s="474"/>
      <c r="Q59" s="435"/>
      <c r="R59" s="382"/>
      <c r="S59" s="435"/>
      <c r="T59" s="382"/>
      <c r="U59" s="382"/>
      <c r="V59" s="382"/>
      <c r="W59" s="382"/>
      <c r="X59" s="382"/>
      <c r="Y59" s="382"/>
      <c r="Z59" s="382"/>
      <c r="AA59" s="382"/>
      <c r="AB59" s="382"/>
      <c r="AC59" s="382"/>
      <c r="AD59" s="461"/>
      <c r="AE59" s="464"/>
      <c r="AF59" s="467"/>
      <c r="AG59" s="348" t="s">
        <v>183</v>
      </c>
      <c r="AH59" s="112">
        <v>0.05</v>
      </c>
      <c r="AI59" s="175"/>
      <c r="AJ59" s="172"/>
      <c r="AK59" s="236"/>
      <c r="AL59" s="236"/>
      <c r="AM59" s="172">
        <f t="shared" si="4"/>
        <v>0</v>
      </c>
      <c r="AN59" s="662"/>
      <c r="AO59" s="110"/>
      <c r="AP59" s="221"/>
      <c r="AQ59" s="91" t="s">
        <v>197</v>
      </c>
      <c r="AR59" s="495"/>
      <c r="AS59" s="376"/>
      <c r="AT59" s="444"/>
      <c r="AU59" s="567"/>
      <c r="AV59" s="329"/>
      <c r="AW59" s="564"/>
      <c r="AX59" s="403"/>
      <c r="AY59" s="404"/>
      <c r="AZ59" s="404"/>
      <c r="BA59" s="320"/>
      <c r="BB59" s="320"/>
      <c r="BC59" s="320"/>
      <c r="BD59" s="320"/>
      <c r="BE59" s="320"/>
      <c r="BF59" s="320"/>
      <c r="BG59" s="320"/>
      <c r="BH59" s="320"/>
      <c r="BI59" s="320"/>
      <c r="BJ59" s="320"/>
      <c r="BK59" s="320"/>
      <c r="BL59" s="320"/>
      <c r="BM59" s="320">
        <f t="shared" si="2"/>
        <v>0</v>
      </c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68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759"/>
      <c r="CP59" s="138"/>
      <c r="CQ59" s="109"/>
      <c r="CR59" s="109"/>
      <c r="CS59" s="109"/>
      <c r="CT59" s="109"/>
      <c r="CU59" s="109"/>
      <c r="CV59" s="109"/>
      <c r="CW59" s="109"/>
      <c r="CX59" s="109"/>
      <c r="CY59" s="109"/>
      <c r="CZ59" s="109"/>
      <c r="DA59" s="109"/>
      <c r="DB59" s="109"/>
      <c r="DC59" s="767"/>
      <c r="DD59" s="109"/>
      <c r="DE59" s="109"/>
      <c r="DF59" s="109"/>
      <c r="DG59" s="109"/>
      <c r="DH59" s="109"/>
      <c r="DI59" s="109"/>
      <c r="DJ59" s="109"/>
      <c r="DK59" s="109"/>
      <c r="DL59" s="109"/>
      <c r="DM59" s="109"/>
      <c r="DN59" s="109"/>
      <c r="DO59" s="109"/>
      <c r="DP59" s="109"/>
      <c r="DQ59" s="771"/>
      <c r="DR59" s="109"/>
      <c r="DS59" s="109"/>
      <c r="DT59" s="109"/>
      <c r="DU59" s="109"/>
      <c r="DV59" s="109"/>
      <c r="DW59" s="109"/>
      <c r="DX59" s="109"/>
      <c r="DY59" s="109"/>
      <c r="DZ59" s="109"/>
      <c r="EA59" s="109"/>
      <c r="EB59" s="109"/>
      <c r="EC59" s="109"/>
      <c r="ED59" s="109"/>
      <c r="EE59" s="775"/>
      <c r="EF59" s="38"/>
      <c r="EG59" s="376"/>
      <c r="EH59" s="376"/>
    </row>
    <row r="60" spans="1:138" s="8" customFormat="1" ht="42" customHeight="1" x14ac:dyDescent="0.2">
      <c r="A60" s="447"/>
      <c r="B60" s="435"/>
      <c r="C60" s="417"/>
      <c r="D60" s="417"/>
      <c r="E60" s="451"/>
      <c r="F60" s="451"/>
      <c r="G60" s="451"/>
      <c r="H60" s="451"/>
      <c r="I60" s="451"/>
      <c r="J60" s="453"/>
      <c r="K60" s="435"/>
      <c r="L60" s="435"/>
      <c r="M60" s="453"/>
      <c r="N60" s="435"/>
      <c r="O60" s="435"/>
      <c r="P60" s="474"/>
      <c r="Q60" s="435"/>
      <c r="R60" s="382"/>
      <c r="S60" s="435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461"/>
      <c r="AE60" s="464"/>
      <c r="AF60" s="467"/>
      <c r="AG60" s="211" t="s">
        <v>234</v>
      </c>
      <c r="AH60" s="113">
        <v>1</v>
      </c>
      <c r="AI60" s="213">
        <f>SUMPRODUCT(AH61*AI61)</f>
        <v>0</v>
      </c>
      <c r="AJ60" s="213">
        <f>SUMPRODUCT(AH61*AJ61)</f>
        <v>0</v>
      </c>
      <c r="AK60" s="213">
        <f>SUMPRODUCT(AH61*AK61)</f>
        <v>0</v>
      </c>
      <c r="AL60" s="213">
        <f>SUMPRODUCT(AH61*AL61)</f>
        <v>0</v>
      </c>
      <c r="AM60" s="212">
        <f>SUM(AI60:AL60)</f>
        <v>0</v>
      </c>
      <c r="AN60" s="159"/>
      <c r="AO60" s="192"/>
      <c r="AP60" s="142"/>
      <c r="AQ60" s="141" t="s">
        <v>197</v>
      </c>
      <c r="AR60" s="495"/>
      <c r="AS60" s="376"/>
      <c r="AT60" s="444"/>
      <c r="AU60" s="567"/>
      <c r="AV60" s="329" t="s">
        <v>318</v>
      </c>
      <c r="AW60" s="564"/>
      <c r="AX60" s="403"/>
      <c r="AY60" s="402">
        <v>92920</v>
      </c>
      <c r="AZ60" s="402" t="s">
        <v>2</v>
      </c>
      <c r="BA60" s="120"/>
      <c r="BB60" s="320">
        <v>6222500</v>
      </c>
      <c r="BC60" s="320">
        <v>6222500</v>
      </c>
      <c r="BD60" s="320">
        <v>6222500</v>
      </c>
      <c r="BE60" s="320">
        <v>6222500</v>
      </c>
      <c r="BF60" s="320">
        <v>6222500</v>
      </c>
      <c r="BG60" s="320">
        <v>6222500</v>
      </c>
      <c r="BH60" s="320">
        <v>6222500</v>
      </c>
      <c r="BI60" s="320">
        <v>6222500</v>
      </c>
      <c r="BJ60" s="320">
        <v>6222500</v>
      </c>
      <c r="BK60" s="320">
        <v>6222500</v>
      </c>
      <c r="BL60" s="320">
        <f>6222500+6022550</f>
        <v>12245050</v>
      </c>
      <c r="BM60" s="320">
        <v>110440000</v>
      </c>
      <c r="BN60" s="194"/>
      <c r="BO60" s="194"/>
      <c r="BP60" s="194"/>
      <c r="BQ60" s="194"/>
      <c r="BR60" s="194"/>
      <c r="BS60" s="194"/>
      <c r="BT60" s="194"/>
      <c r="BU60" s="194"/>
      <c r="BV60" s="194"/>
      <c r="BW60" s="194"/>
      <c r="BX60" s="194"/>
      <c r="BY60" s="194">
        <v>110440000</v>
      </c>
      <c r="BZ60" s="194"/>
      <c r="CA60" s="68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>
        <v>110440000</v>
      </c>
      <c r="CN60" s="138"/>
      <c r="CO60" s="759"/>
      <c r="CP60" s="138">
        <f>+CB60</f>
        <v>0</v>
      </c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767"/>
      <c r="DD60" s="244">
        <f>+CP60</f>
        <v>0</v>
      </c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771"/>
      <c r="DR60" s="245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775"/>
      <c r="EF60" s="38"/>
      <c r="EG60" s="376"/>
      <c r="EH60" s="376"/>
    </row>
    <row r="61" spans="1:138" s="8" customFormat="1" ht="51.75" customHeight="1" x14ac:dyDescent="0.2">
      <c r="A61" s="471"/>
      <c r="B61" s="454"/>
      <c r="C61" s="418"/>
      <c r="D61" s="418"/>
      <c r="E61" s="472"/>
      <c r="F61" s="472"/>
      <c r="G61" s="472"/>
      <c r="H61" s="472"/>
      <c r="I61" s="472"/>
      <c r="J61" s="455"/>
      <c r="K61" s="454"/>
      <c r="L61" s="454"/>
      <c r="M61" s="455"/>
      <c r="N61" s="454"/>
      <c r="O61" s="454"/>
      <c r="P61" s="475"/>
      <c r="Q61" s="454"/>
      <c r="R61" s="383"/>
      <c r="S61" s="454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462"/>
      <c r="AE61" s="465"/>
      <c r="AF61" s="468"/>
      <c r="AG61" s="348" t="s">
        <v>256</v>
      </c>
      <c r="AH61" s="112">
        <v>1</v>
      </c>
      <c r="AI61" s="175"/>
      <c r="AJ61" s="175"/>
      <c r="AK61" s="233"/>
      <c r="AL61" s="265"/>
      <c r="AM61" s="241">
        <f>SUM(AI61:AL61)</f>
        <v>0</v>
      </c>
      <c r="AN61" s="160">
        <v>45657</v>
      </c>
      <c r="AO61" s="264"/>
      <c r="AP61" s="221"/>
      <c r="AQ61" s="91" t="s">
        <v>197</v>
      </c>
      <c r="AR61" s="496"/>
      <c r="AS61" s="377"/>
      <c r="AT61" s="445"/>
      <c r="AU61" s="567"/>
      <c r="AV61" s="329"/>
      <c r="AW61" s="565"/>
      <c r="AX61" s="404"/>
      <c r="AY61" s="404"/>
      <c r="AZ61" s="404"/>
      <c r="BA61" s="320"/>
      <c r="BB61" s="320">
        <v>10000000</v>
      </c>
      <c r="BC61" s="320"/>
      <c r="BD61" s="320"/>
      <c r="BE61" s="320"/>
      <c r="BF61" s="320"/>
      <c r="BG61" s="320"/>
      <c r="BH61" s="320"/>
      <c r="BI61" s="320"/>
      <c r="BJ61" s="320"/>
      <c r="BK61" s="320"/>
      <c r="BL61" s="320"/>
      <c r="BM61" s="320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6"/>
      <c r="BZ61" s="194"/>
      <c r="CA61" s="689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760"/>
      <c r="CP61" s="138"/>
      <c r="CQ61" s="109"/>
      <c r="CR61" s="109"/>
      <c r="CS61" s="109"/>
      <c r="CT61" s="109"/>
      <c r="CU61" s="109"/>
      <c r="CV61" s="109"/>
      <c r="CW61" s="109"/>
      <c r="CX61" s="109"/>
      <c r="CY61" s="109"/>
      <c r="CZ61" s="109"/>
      <c r="DA61" s="109"/>
      <c r="DB61" s="109"/>
      <c r="DC61" s="768"/>
      <c r="DD61" s="109"/>
      <c r="DE61" s="109"/>
      <c r="DF61" s="109"/>
      <c r="DG61" s="109"/>
      <c r="DH61" s="109"/>
      <c r="DI61" s="109"/>
      <c r="DJ61" s="109"/>
      <c r="DK61" s="109"/>
      <c r="DL61" s="109"/>
      <c r="DM61" s="109"/>
      <c r="DN61" s="109"/>
      <c r="DO61" s="109"/>
      <c r="DP61" s="109"/>
      <c r="DQ61" s="772"/>
      <c r="DR61" s="109"/>
      <c r="DS61" s="109"/>
      <c r="DT61" s="109"/>
      <c r="DU61" s="109"/>
      <c r="DV61" s="109"/>
      <c r="DW61" s="109"/>
      <c r="DX61" s="109"/>
      <c r="DY61" s="109"/>
      <c r="DZ61" s="109"/>
      <c r="EA61" s="109"/>
      <c r="EB61" s="109"/>
      <c r="EC61" s="109"/>
      <c r="ED61" s="109"/>
      <c r="EE61" s="776"/>
      <c r="EF61" s="38"/>
      <c r="EG61" s="377"/>
      <c r="EH61" s="377"/>
    </row>
    <row r="62" spans="1:138" s="8" customFormat="1" ht="60" customHeight="1" x14ac:dyDescent="0.2">
      <c r="A62" s="446"/>
      <c r="B62" s="436" t="s">
        <v>210</v>
      </c>
      <c r="C62" s="448">
        <v>0.1</v>
      </c>
      <c r="D62" s="448">
        <v>0.12</v>
      </c>
      <c r="E62" s="450">
        <v>5.0000000000000001E-3</v>
      </c>
      <c r="F62" s="450">
        <v>5.0000000000000001E-3</v>
      </c>
      <c r="G62" s="450">
        <v>5.0000000000000001E-3</v>
      </c>
      <c r="H62" s="450">
        <v>5.0000000000000001E-3</v>
      </c>
      <c r="I62" s="450" t="s">
        <v>120</v>
      </c>
      <c r="J62" s="452">
        <v>33</v>
      </c>
      <c r="K62" s="434" t="s">
        <v>123</v>
      </c>
      <c r="L62" s="434" t="s">
        <v>211</v>
      </c>
      <c r="M62" s="452">
        <v>3301</v>
      </c>
      <c r="N62" s="434" t="s">
        <v>284</v>
      </c>
      <c r="O62" s="434" t="s">
        <v>192</v>
      </c>
      <c r="P62" s="748" t="s">
        <v>135</v>
      </c>
      <c r="Q62" s="434" t="s">
        <v>216</v>
      </c>
      <c r="R62" s="381">
        <v>3301051</v>
      </c>
      <c r="S62" s="434" t="s">
        <v>217</v>
      </c>
      <c r="T62" s="384">
        <v>330105100</v>
      </c>
      <c r="U62" s="384">
        <v>3</v>
      </c>
      <c r="V62" s="384" t="s">
        <v>140</v>
      </c>
      <c r="W62" s="384">
        <v>3</v>
      </c>
      <c r="X62" s="384">
        <v>3</v>
      </c>
      <c r="Y62" s="384">
        <v>3</v>
      </c>
      <c r="Z62" s="384">
        <v>3</v>
      </c>
      <c r="AA62" s="384">
        <v>3</v>
      </c>
      <c r="AB62" s="384" t="s">
        <v>141</v>
      </c>
      <c r="AC62" s="384">
        <v>3</v>
      </c>
      <c r="AD62" s="469">
        <f>AC62*AF62</f>
        <v>0</v>
      </c>
      <c r="AE62" s="416">
        <f>SUM(AH62*AL62)+(AH63*AL63)+(AH64*AL64)+(AH65*AL65)+(AH66*AL66)+(AH69*AL69)</f>
        <v>0</v>
      </c>
      <c r="AF62" s="413">
        <f>SUM(AH62*AM62)+(AH63*AM63)+(AH64*AM64)+(AH65*AM65)+(AH66*AM66)+(AH69*AM69)</f>
        <v>0</v>
      </c>
      <c r="AG62" s="351" t="s">
        <v>293</v>
      </c>
      <c r="AH62" s="153">
        <v>0.05</v>
      </c>
      <c r="AI62" s="118"/>
      <c r="AJ62" s="118"/>
      <c r="AK62" s="233"/>
      <c r="AL62" s="119"/>
      <c r="AM62" s="172">
        <f>SUM(AI62:AL62)</f>
        <v>0</v>
      </c>
      <c r="AN62" s="161">
        <v>45473</v>
      </c>
      <c r="AO62" s="264"/>
      <c r="AP62" s="221"/>
      <c r="AQ62" s="91" t="s">
        <v>197</v>
      </c>
      <c r="AR62" s="494" t="s">
        <v>150</v>
      </c>
      <c r="AS62" s="375" t="s">
        <v>148</v>
      </c>
      <c r="AT62" s="443"/>
      <c r="AU62" s="567"/>
      <c r="AV62" s="293"/>
      <c r="AW62" s="563" t="s">
        <v>240</v>
      </c>
      <c r="AX62" s="402" t="s">
        <v>288</v>
      </c>
      <c r="AY62" s="402">
        <v>96220</v>
      </c>
      <c r="AZ62" s="402" t="s">
        <v>11</v>
      </c>
      <c r="BA62" s="320"/>
      <c r="BB62" s="320"/>
      <c r="BC62" s="320"/>
      <c r="BD62" s="320"/>
      <c r="BE62" s="320"/>
      <c r="BF62" s="320"/>
      <c r="BG62" s="320"/>
      <c r="BH62" s="320"/>
      <c r="BI62" s="320"/>
      <c r="BJ62" s="320"/>
      <c r="BK62" s="320"/>
      <c r="BL62" s="320"/>
      <c r="BM62" s="320">
        <f t="shared" si="2"/>
        <v>0</v>
      </c>
      <c r="BN62" s="332"/>
      <c r="BO62" s="332"/>
      <c r="BP62" s="332"/>
      <c r="BQ62" s="332"/>
      <c r="BR62" s="332"/>
      <c r="BS62" s="332"/>
      <c r="BT62" s="332"/>
      <c r="BU62" s="332"/>
      <c r="BV62" s="332"/>
      <c r="BW62" s="332"/>
      <c r="BX62" s="332"/>
      <c r="BY62" s="336"/>
      <c r="BZ62" s="336"/>
      <c r="CA62" s="753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758"/>
      <c r="CP62" s="138"/>
      <c r="CQ62" s="109"/>
      <c r="CR62" s="109"/>
      <c r="CS62" s="109"/>
      <c r="CT62" s="109"/>
      <c r="CU62" s="109"/>
      <c r="CV62" s="109"/>
      <c r="CW62" s="109"/>
      <c r="CX62" s="109"/>
      <c r="CY62" s="109"/>
      <c r="CZ62" s="109"/>
      <c r="DA62" s="109"/>
      <c r="DB62" s="109"/>
      <c r="DC62" s="766">
        <f>SUM(CP62:DB69)</f>
        <v>0</v>
      </c>
      <c r="DD62" s="230"/>
      <c r="DE62" s="109"/>
      <c r="DF62" s="109"/>
      <c r="DG62" s="109"/>
      <c r="DH62" s="109"/>
      <c r="DI62" s="109"/>
      <c r="DJ62" s="109"/>
      <c r="DK62" s="109"/>
      <c r="DL62" s="109"/>
      <c r="DM62" s="109"/>
      <c r="DN62" s="109"/>
      <c r="DO62" s="109"/>
      <c r="DP62" s="109"/>
      <c r="DQ62" s="769">
        <v>0</v>
      </c>
      <c r="DR62" s="185"/>
      <c r="DS62" s="109"/>
      <c r="DT62" s="109"/>
      <c r="DU62" s="109"/>
      <c r="DV62" s="109"/>
      <c r="DW62" s="109"/>
      <c r="DX62" s="109"/>
      <c r="DY62" s="109"/>
      <c r="DZ62" s="109"/>
      <c r="EA62" s="109"/>
      <c r="EB62" s="109"/>
      <c r="EC62" s="109"/>
      <c r="ED62" s="109"/>
      <c r="EE62" s="774">
        <f>SUM(DR62:ED69)</f>
        <v>0</v>
      </c>
      <c r="EF62" s="38"/>
      <c r="EG62" s="375" t="s">
        <v>323</v>
      </c>
      <c r="EH62" s="375"/>
    </row>
    <row r="63" spans="1:138" s="8" customFormat="1" ht="37.5" customHeight="1" x14ac:dyDescent="0.2">
      <c r="A63" s="447"/>
      <c r="B63" s="437"/>
      <c r="C63" s="449"/>
      <c r="D63" s="449"/>
      <c r="E63" s="451"/>
      <c r="F63" s="451"/>
      <c r="G63" s="451"/>
      <c r="H63" s="451"/>
      <c r="I63" s="451"/>
      <c r="J63" s="453"/>
      <c r="K63" s="435"/>
      <c r="L63" s="435"/>
      <c r="M63" s="453"/>
      <c r="N63" s="435"/>
      <c r="O63" s="435"/>
      <c r="P63" s="749"/>
      <c r="Q63" s="435"/>
      <c r="R63" s="382"/>
      <c r="S63" s="435"/>
      <c r="T63" s="385"/>
      <c r="U63" s="385"/>
      <c r="V63" s="385"/>
      <c r="W63" s="385"/>
      <c r="X63" s="385"/>
      <c r="Y63" s="385"/>
      <c r="Z63" s="385"/>
      <c r="AA63" s="385"/>
      <c r="AB63" s="385"/>
      <c r="AC63" s="385"/>
      <c r="AD63" s="470"/>
      <c r="AE63" s="385"/>
      <c r="AF63" s="694"/>
      <c r="AG63" s="351" t="s">
        <v>235</v>
      </c>
      <c r="AH63" s="153">
        <v>0.2</v>
      </c>
      <c r="AI63" s="72"/>
      <c r="AJ63" s="72"/>
      <c r="AK63" s="69"/>
      <c r="AL63" s="69"/>
      <c r="AM63" s="172">
        <f>SUM(AI63:AL63)</f>
        <v>0</v>
      </c>
      <c r="AN63" s="161">
        <v>45534</v>
      </c>
      <c r="AO63" s="111"/>
      <c r="AP63" s="73"/>
      <c r="AQ63" s="91" t="s">
        <v>197</v>
      </c>
      <c r="AR63" s="495"/>
      <c r="AS63" s="376"/>
      <c r="AT63" s="444"/>
      <c r="AU63" s="567"/>
      <c r="AV63" s="293"/>
      <c r="AW63" s="564"/>
      <c r="AX63" s="403"/>
      <c r="AY63" s="403"/>
      <c r="AZ63" s="403"/>
      <c r="BA63" s="320"/>
      <c r="BB63" s="320"/>
      <c r="BC63" s="320"/>
      <c r="BD63" s="320"/>
      <c r="BE63" s="320"/>
      <c r="BF63" s="320"/>
      <c r="BG63" s="320"/>
      <c r="BH63" s="320"/>
      <c r="BI63" s="320"/>
      <c r="BJ63" s="320"/>
      <c r="BK63" s="320"/>
      <c r="BL63" s="320"/>
      <c r="BM63" s="320">
        <f t="shared" si="2"/>
        <v>0</v>
      </c>
      <c r="BN63" s="332"/>
      <c r="BO63" s="332"/>
      <c r="BP63" s="332"/>
      <c r="BQ63" s="332"/>
      <c r="BR63" s="332"/>
      <c r="BS63" s="332"/>
      <c r="BT63" s="332"/>
      <c r="BU63" s="332"/>
      <c r="BV63" s="332"/>
      <c r="BW63" s="332"/>
      <c r="BX63" s="332"/>
      <c r="BY63" s="336"/>
      <c r="BZ63" s="336"/>
      <c r="CA63" s="754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759"/>
      <c r="CP63" s="138">
        <f>+CB63</f>
        <v>0</v>
      </c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767"/>
      <c r="DD63" s="138">
        <f>+CP63</f>
        <v>0</v>
      </c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771"/>
      <c r="DR63" s="138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109"/>
      <c r="EE63" s="775"/>
      <c r="EF63" s="38"/>
      <c r="EG63" s="376"/>
      <c r="EH63" s="376"/>
    </row>
    <row r="64" spans="1:138" s="8" customFormat="1" ht="46.5" customHeight="1" x14ac:dyDescent="0.2">
      <c r="A64" s="447"/>
      <c r="B64" s="437"/>
      <c r="C64" s="449"/>
      <c r="D64" s="449"/>
      <c r="E64" s="451"/>
      <c r="F64" s="451"/>
      <c r="G64" s="451"/>
      <c r="H64" s="451"/>
      <c r="I64" s="451"/>
      <c r="J64" s="453"/>
      <c r="K64" s="435"/>
      <c r="L64" s="435"/>
      <c r="M64" s="453"/>
      <c r="N64" s="435"/>
      <c r="O64" s="435"/>
      <c r="P64" s="749"/>
      <c r="Q64" s="435"/>
      <c r="R64" s="382"/>
      <c r="S64" s="435"/>
      <c r="T64" s="385"/>
      <c r="U64" s="385"/>
      <c r="V64" s="385"/>
      <c r="W64" s="385"/>
      <c r="X64" s="385"/>
      <c r="Y64" s="385"/>
      <c r="Z64" s="385"/>
      <c r="AA64" s="385"/>
      <c r="AB64" s="385"/>
      <c r="AC64" s="385"/>
      <c r="AD64" s="470"/>
      <c r="AE64" s="385"/>
      <c r="AF64" s="694"/>
      <c r="AG64" s="351" t="s">
        <v>236</v>
      </c>
      <c r="AH64" s="153">
        <v>0.15</v>
      </c>
      <c r="AI64" s="72"/>
      <c r="AJ64" s="72"/>
      <c r="AK64" s="69"/>
      <c r="AL64" s="69"/>
      <c r="AM64" s="172">
        <f t="shared" ref="AM64:AM65" si="5">SUM(AI64:AL64)</f>
        <v>0</v>
      </c>
      <c r="AN64" s="161">
        <v>45534</v>
      </c>
      <c r="AO64" s="111"/>
      <c r="AP64" s="73"/>
      <c r="AQ64" s="91" t="s">
        <v>197</v>
      </c>
      <c r="AR64" s="495"/>
      <c r="AS64" s="376"/>
      <c r="AT64" s="444"/>
      <c r="AU64" s="567"/>
      <c r="AV64" s="293"/>
      <c r="AW64" s="564"/>
      <c r="AX64" s="403"/>
      <c r="AY64" s="403"/>
      <c r="AZ64" s="403"/>
      <c r="BA64" s="320"/>
      <c r="BB64" s="320"/>
      <c r="BC64" s="320"/>
      <c r="BD64" s="320"/>
      <c r="BE64" s="320"/>
      <c r="BF64" s="320"/>
      <c r="BG64" s="320"/>
      <c r="BH64" s="320"/>
      <c r="BI64" s="320"/>
      <c r="BJ64" s="320"/>
      <c r="BK64" s="320"/>
      <c r="BL64" s="320"/>
      <c r="BM64" s="320">
        <f t="shared" si="2"/>
        <v>0</v>
      </c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6"/>
      <c r="BZ64" s="336"/>
      <c r="CA64" s="754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759"/>
      <c r="CP64" s="138">
        <f>+CB64</f>
        <v>0</v>
      </c>
      <c r="CQ64" s="109"/>
      <c r="CR64" s="109"/>
      <c r="CS64" s="109"/>
      <c r="CT64" s="109"/>
      <c r="CU64" s="109"/>
      <c r="CV64" s="109"/>
      <c r="CW64" s="109"/>
      <c r="CX64" s="109"/>
      <c r="CY64" s="109"/>
      <c r="CZ64" s="109"/>
      <c r="DA64" s="109"/>
      <c r="DB64" s="109"/>
      <c r="DC64" s="767"/>
      <c r="DD64" s="138">
        <f>+CP64</f>
        <v>0</v>
      </c>
      <c r="DE64" s="109"/>
      <c r="DF64" s="109"/>
      <c r="DG64" s="109"/>
      <c r="DH64" s="109"/>
      <c r="DI64" s="109"/>
      <c r="DJ64" s="109"/>
      <c r="DK64" s="109"/>
      <c r="DL64" s="109"/>
      <c r="DM64" s="109"/>
      <c r="DN64" s="109"/>
      <c r="DO64" s="109"/>
      <c r="DP64" s="109"/>
      <c r="DQ64" s="771"/>
      <c r="DR64" s="138"/>
      <c r="DS64" s="109"/>
      <c r="DT64" s="109"/>
      <c r="DU64" s="109"/>
      <c r="DV64" s="109"/>
      <c r="DW64" s="109"/>
      <c r="DX64" s="109"/>
      <c r="DY64" s="109"/>
      <c r="DZ64" s="109"/>
      <c r="EA64" s="109"/>
      <c r="EB64" s="109"/>
      <c r="EC64" s="109"/>
      <c r="ED64" s="109"/>
      <c r="EE64" s="775"/>
      <c r="EF64" s="38"/>
      <c r="EG64" s="376"/>
      <c r="EH64" s="376"/>
    </row>
    <row r="65" spans="1:138" s="8" customFormat="1" ht="45" customHeight="1" x14ac:dyDescent="0.2">
      <c r="A65" s="447"/>
      <c r="B65" s="437"/>
      <c r="C65" s="449"/>
      <c r="D65" s="449"/>
      <c r="E65" s="451"/>
      <c r="F65" s="451"/>
      <c r="G65" s="451"/>
      <c r="H65" s="451"/>
      <c r="I65" s="451"/>
      <c r="J65" s="453"/>
      <c r="K65" s="435"/>
      <c r="L65" s="435"/>
      <c r="M65" s="453"/>
      <c r="N65" s="435"/>
      <c r="O65" s="435"/>
      <c r="P65" s="749"/>
      <c r="Q65" s="435"/>
      <c r="R65" s="382"/>
      <c r="S65" s="435"/>
      <c r="T65" s="385"/>
      <c r="U65" s="385"/>
      <c r="V65" s="385"/>
      <c r="W65" s="385"/>
      <c r="X65" s="385"/>
      <c r="Y65" s="385"/>
      <c r="Z65" s="385"/>
      <c r="AA65" s="385"/>
      <c r="AB65" s="385"/>
      <c r="AC65" s="385"/>
      <c r="AD65" s="470"/>
      <c r="AE65" s="385"/>
      <c r="AF65" s="694"/>
      <c r="AG65" s="351" t="s">
        <v>294</v>
      </c>
      <c r="AH65" s="153">
        <v>0.05</v>
      </c>
      <c r="AI65" s="72"/>
      <c r="AJ65" s="72"/>
      <c r="AK65" s="69"/>
      <c r="AL65" s="69"/>
      <c r="AM65" s="172">
        <f t="shared" si="5"/>
        <v>0</v>
      </c>
      <c r="AN65" s="161">
        <v>45657</v>
      </c>
      <c r="AO65" s="259"/>
      <c r="AP65" s="73"/>
      <c r="AQ65" s="91" t="s">
        <v>197</v>
      </c>
      <c r="AR65" s="495"/>
      <c r="AS65" s="376"/>
      <c r="AT65" s="444"/>
      <c r="AU65" s="567"/>
      <c r="AV65" s="329"/>
      <c r="AW65" s="564"/>
      <c r="AX65" s="403"/>
      <c r="AY65" s="403"/>
      <c r="AZ65" s="403"/>
      <c r="BA65" s="320"/>
      <c r="BB65" s="320"/>
      <c r="BC65" s="320"/>
      <c r="BD65" s="320"/>
      <c r="BE65" s="320"/>
      <c r="BF65" s="320"/>
      <c r="BG65" s="320"/>
      <c r="BH65" s="320"/>
      <c r="BI65" s="320"/>
      <c r="BJ65" s="320"/>
      <c r="BK65" s="320"/>
      <c r="BL65" s="320"/>
      <c r="BM65" s="320">
        <f t="shared" si="2"/>
        <v>0</v>
      </c>
      <c r="BN65" s="332"/>
      <c r="BO65" s="332"/>
      <c r="BP65" s="332"/>
      <c r="BQ65" s="332"/>
      <c r="BR65" s="332"/>
      <c r="BS65" s="332"/>
      <c r="BT65" s="332"/>
      <c r="BU65" s="332"/>
      <c r="BV65" s="332"/>
      <c r="BW65" s="332"/>
      <c r="BX65" s="332"/>
      <c r="BY65" s="336"/>
      <c r="BZ65" s="336"/>
      <c r="CA65" s="754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759"/>
      <c r="CP65" s="138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767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771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775"/>
      <c r="EF65" s="38"/>
      <c r="EG65" s="376"/>
      <c r="EH65" s="376"/>
    </row>
    <row r="66" spans="1:138" s="8" customFormat="1" ht="43.5" customHeight="1" x14ac:dyDescent="0.2">
      <c r="A66" s="447"/>
      <c r="B66" s="437"/>
      <c r="C66" s="449"/>
      <c r="D66" s="449"/>
      <c r="E66" s="451"/>
      <c r="F66" s="451"/>
      <c r="G66" s="451"/>
      <c r="H66" s="451"/>
      <c r="I66" s="451"/>
      <c r="J66" s="453"/>
      <c r="K66" s="435"/>
      <c r="L66" s="435"/>
      <c r="M66" s="453"/>
      <c r="N66" s="435"/>
      <c r="O66" s="435"/>
      <c r="P66" s="749"/>
      <c r="Q66" s="435"/>
      <c r="R66" s="382"/>
      <c r="S66" s="435"/>
      <c r="T66" s="385"/>
      <c r="U66" s="385"/>
      <c r="V66" s="385"/>
      <c r="W66" s="385"/>
      <c r="X66" s="385"/>
      <c r="Y66" s="385"/>
      <c r="Z66" s="385"/>
      <c r="AA66" s="385"/>
      <c r="AB66" s="385"/>
      <c r="AC66" s="385"/>
      <c r="AD66" s="470"/>
      <c r="AE66" s="385"/>
      <c r="AF66" s="694"/>
      <c r="AG66" s="151" t="s">
        <v>237</v>
      </c>
      <c r="AH66" s="113">
        <v>1</v>
      </c>
      <c r="AI66" s="173">
        <f>+SUMPRODUCT(AH67:AH68*AI67:AI68)</f>
        <v>0</v>
      </c>
      <c r="AJ66" s="173">
        <f>+SUMPRODUCT(AH67:AH68*AJ67:AJ68)</f>
        <v>0</v>
      </c>
      <c r="AK66" s="173">
        <f>+SUMPRODUCT(AH67:AH68*AK67:AK68)</f>
        <v>0</v>
      </c>
      <c r="AL66" s="173">
        <f>+SUMPRODUCT(AH67:AH68*AL67:AL68)</f>
        <v>0</v>
      </c>
      <c r="AM66" s="173">
        <f>SUM(AI66:AL66)</f>
        <v>0</v>
      </c>
      <c r="AN66" s="162"/>
      <c r="AO66" s="191"/>
      <c r="AP66" s="140"/>
      <c r="AQ66" s="141" t="s">
        <v>197</v>
      </c>
      <c r="AR66" s="495"/>
      <c r="AS66" s="376"/>
      <c r="AT66" s="444"/>
      <c r="AU66" s="567">
        <v>49913000</v>
      </c>
      <c r="AV66" s="293" t="s">
        <v>239</v>
      </c>
      <c r="AW66" s="564"/>
      <c r="AX66" s="403"/>
      <c r="AY66" s="403"/>
      <c r="AZ66" s="403"/>
      <c r="BA66" s="320"/>
      <c r="BB66" s="320"/>
      <c r="BC66" s="320"/>
      <c r="BD66" s="320"/>
      <c r="BE66" s="320"/>
      <c r="BF66" s="320"/>
      <c r="BG66" s="320"/>
      <c r="BH66" s="320"/>
      <c r="BI66" s="320"/>
      <c r="BJ66" s="320"/>
      <c r="BK66" s="320"/>
      <c r="BL66" s="320"/>
      <c r="BM66" s="320">
        <v>49913000</v>
      </c>
      <c r="BN66" s="332"/>
      <c r="BO66" s="332"/>
      <c r="BP66" s="332"/>
      <c r="BQ66" s="332"/>
      <c r="BR66" s="332"/>
      <c r="BS66" s="332"/>
      <c r="BT66" s="332"/>
      <c r="BU66" s="332"/>
      <c r="BV66" s="332"/>
      <c r="BW66" s="332"/>
      <c r="BX66" s="332"/>
      <c r="BY66" s="336">
        <v>49913000</v>
      </c>
      <c r="BZ66" s="336"/>
      <c r="CA66" s="754">
        <v>49913000</v>
      </c>
      <c r="CB66" s="92"/>
      <c r="CC66" s="138"/>
      <c r="CD66" s="138"/>
      <c r="CE66" s="138"/>
      <c r="CF66" s="138"/>
      <c r="CG66" s="138"/>
      <c r="CH66" s="138"/>
      <c r="CI66" s="138"/>
      <c r="CJ66" s="138"/>
      <c r="CK66" s="138"/>
      <c r="CL66" s="138"/>
      <c r="CM66" s="138">
        <v>49913000</v>
      </c>
      <c r="CN66" s="138"/>
      <c r="CO66" s="759">
        <f>+CM66:CM69</f>
        <v>49913000</v>
      </c>
      <c r="CP66" s="138">
        <f>+CB66</f>
        <v>0</v>
      </c>
      <c r="CQ66" s="109"/>
      <c r="CR66" s="109"/>
      <c r="CS66" s="109"/>
      <c r="CT66" s="109"/>
      <c r="CU66" s="109"/>
      <c r="CV66" s="109"/>
      <c r="CW66" s="109"/>
      <c r="CX66" s="109"/>
      <c r="CY66" s="109"/>
      <c r="CZ66" s="109"/>
      <c r="DA66" s="109"/>
      <c r="DB66" s="109"/>
      <c r="DC66" s="767"/>
      <c r="DD66" s="138">
        <f>+CP66</f>
        <v>0</v>
      </c>
      <c r="DE66" s="109"/>
      <c r="DF66" s="109"/>
      <c r="DG66" s="109"/>
      <c r="DH66" s="109"/>
      <c r="DI66" s="109"/>
      <c r="DJ66" s="109"/>
      <c r="DK66" s="109"/>
      <c r="DL66" s="109"/>
      <c r="DM66" s="109"/>
      <c r="DN66" s="109"/>
      <c r="DO66" s="109"/>
      <c r="DP66" s="109"/>
      <c r="DQ66" s="771"/>
      <c r="DR66" s="138"/>
      <c r="DS66" s="109"/>
      <c r="DT66" s="109"/>
      <c r="DU66" s="109"/>
      <c r="DV66" s="109"/>
      <c r="DW66" s="109"/>
      <c r="DX66" s="109"/>
      <c r="DY66" s="109"/>
      <c r="DZ66" s="109"/>
      <c r="EA66" s="109"/>
      <c r="EB66" s="109"/>
      <c r="EC66" s="109"/>
      <c r="ED66" s="109"/>
      <c r="EE66" s="775"/>
      <c r="EF66" s="38"/>
      <c r="EG66" s="376"/>
      <c r="EH66" s="376"/>
    </row>
    <row r="67" spans="1:138" s="8" customFormat="1" ht="36" customHeight="1" x14ac:dyDescent="0.2">
      <c r="A67" s="447"/>
      <c r="B67" s="437"/>
      <c r="C67" s="449"/>
      <c r="D67" s="449"/>
      <c r="E67" s="451"/>
      <c r="F67" s="451"/>
      <c r="G67" s="451"/>
      <c r="H67" s="451"/>
      <c r="I67" s="451"/>
      <c r="J67" s="453"/>
      <c r="K67" s="435"/>
      <c r="L67" s="435"/>
      <c r="M67" s="453"/>
      <c r="N67" s="435"/>
      <c r="O67" s="435"/>
      <c r="P67" s="749"/>
      <c r="Q67" s="435"/>
      <c r="R67" s="382"/>
      <c r="S67" s="435"/>
      <c r="T67" s="385"/>
      <c r="U67" s="385"/>
      <c r="V67" s="385"/>
      <c r="W67" s="385"/>
      <c r="X67" s="385"/>
      <c r="Y67" s="385"/>
      <c r="Z67" s="385"/>
      <c r="AA67" s="385"/>
      <c r="AB67" s="385"/>
      <c r="AC67" s="385"/>
      <c r="AD67" s="470"/>
      <c r="AE67" s="385"/>
      <c r="AF67" s="694"/>
      <c r="AG67" s="327" t="s">
        <v>238</v>
      </c>
      <c r="AH67" s="139">
        <v>0.7</v>
      </c>
      <c r="AI67" s="72"/>
      <c r="AJ67" s="243"/>
      <c r="AK67" s="69"/>
      <c r="AL67" s="69"/>
      <c r="AM67" s="243">
        <f>SUM(AI67:AL67)</f>
        <v>0</v>
      </c>
      <c r="AN67" s="160">
        <v>45646</v>
      </c>
      <c r="AO67" s="111"/>
      <c r="AP67" s="73"/>
      <c r="AQ67" s="91" t="s">
        <v>197</v>
      </c>
      <c r="AR67" s="495"/>
      <c r="AS67" s="376"/>
      <c r="AT67" s="444"/>
      <c r="AU67" s="567"/>
      <c r="AV67" s="329"/>
      <c r="AW67" s="692"/>
      <c r="AX67" s="403"/>
      <c r="AY67" s="403"/>
      <c r="AZ67" s="403"/>
      <c r="BA67" s="320"/>
      <c r="BB67" s="320"/>
      <c r="BC67" s="320"/>
      <c r="BD67" s="320"/>
      <c r="BE67" s="320">
        <v>34171000</v>
      </c>
      <c r="BF67" s="320"/>
      <c r="BG67" s="320"/>
      <c r="BH67" s="320"/>
      <c r="BI67" s="320"/>
      <c r="BJ67" s="320"/>
      <c r="BK67" s="320"/>
      <c r="BL67" s="320"/>
      <c r="BM67" s="320"/>
      <c r="BN67" s="332"/>
      <c r="BO67" s="332"/>
      <c r="BP67" s="332"/>
      <c r="BQ67" s="332"/>
      <c r="BR67" s="332"/>
      <c r="BS67" s="332"/>
      <c r="BT67" s="332"/>
      <c r="BU67" s="332"/>
      <c r="BV67" s="332"/>
      <c r="BW67" s="332"/>
      <c r="BX67" s="332"/>
      <c r="BY67" s="336"/>
      <c r="BZ67" s="336"/>
      <c r="CA67" s="754"/>
      <c r="CC67" s="138"/>
      <c r="CD67" s="138"/>
      <c r="CE67" s="138"/>
      <c r="CF67" s="138"/>
      <c r="CG67" s="138"/>
      <c r="CH67" s="138"/>
      <c r="CI67" s="138"/>
      <c r="CJ67" s="138"/>
      <c r="CK67" s="138"/>
      <c r="CL67" s="138"/>
      <c r="CM67" s="138"/>
      <c r="CN67" s="138"/>
      <c r="CO67" s="759"/>
      <c r="CP67" s="138">
        <f>+CB67</f>
        <v>0</v>
      </c>
      <c r="CQ67" s="109"/>
      <c r="CR67" s="109"/>
      <c r="CS67" s="109"/>
      <c r="CT67" s="109"/>
      <c r="CU67" s="109"/>
      <c r="CV67" s="109"/>
      <c r="CW67" s="109"/>
      <c r="CX67" s="109"/>
      <c r="CY67" s="109"/>
      <c r="CZ67" s="109"/>
      <c r="DA67" s="109"/>
      <c r="DB67" s="109"/>
      <c r="DC67" s="767"/>
      <c r="DD67" s="138">
        <f>+CP67</f>
        <v>0</v>
      </c>
      <c r="DE67" s="109"/>
      <c r="DF67" s="109"/>
      <c r="DG67" s="109"/>
      <c r="DH67" s="109"/>
      <c r="DI67" s="109"/>
      <c r="DJ67" s="109"/>
      <c r="DK67" s="109"/>
      <c r="DL67" s="109"/>
      <c r="DM67" s="109"/>
      <c r="DN67" s="109"/>
      <c r="DO67" s="109"/>
      <c r="DP67" s="109"/>
      <c r="DQ67" s="771"/>
      <c r="DR67" s="138"/>
      <c r="DS67" s="109"/>
      <c r="DT67" s="109"/>
      <c r="DU67" s="109"/>
      <c r="DV67" s="109"/>
      <c r="DW67" s="109"/>
      <c r="DX67" s="109"/>
      <c r="DY67" s="109"/>
      <c r="DZ67" s="109"/>
      <c r="EA67" s="109"/>
      <c r="EB67" s="109"/>
      <c r="EC67" s="109"/>
      <c r="ED67" s="109"/>
      <c r="EE67" s="775"/>
      <c r="EF67" s="38"/>
      <c r="EG67" s="376"/>
      <c r="EH67" s="376"/>
    </row>
    <row r="68" spans="1:138" s="8" customFormat="1" ht="48" customHeight="1" x14ac:dyDescent="0.2">
      <c r="A68" s="447"/>
      <c r="B68" s="437"/>
      <c r="C68" s="449"/>
      <c r="D68" s="449"/>
      <c r="E68" s="451"/>
      <c r="F68" s="451"/>
      <c r="G68" s="451"/>
      <c r="H68" s="451"/>
      <c r="I68" s="451"/>
      <c r="J68" s="453"/>
      <c r="K68" s="435"/>
      <c r="L68" s="435"/>
      <c r="M68" s="453"/>
      <c r="N68" s="435"/>
      <c r="O68" s="435"/>
      <c r="P68" s="749"/>
      <c r="Q68" s="435"/>
      <c r="R68" s="382"/>
      <c r="S68" s="435"/>
      <c r="T68" s="385"/>
      <c r="U68" s="385"/>
      <c r="V68" s="385"/>
      <c r="W68" s="385"/>
      <c r="X68" s="385"/>
      <c r="Y68" s="385"/>
      <c r="Z68" s="385"/>
      <c r="AA68" s="385"/>
      <c r="AB68" s="385"/>
      <c r="AC68" s="385"/>
      <c r="AD68" s="470"/>
      <c r="AE68" s="385"/>
      <c r="AF68" s="694"/>
      <c r="AG68" s="327"/>
      <c r="AH68" s="139">
        <v>0.3</v>
      </c>
      <c r="AI68" s="72"/>
      <c r="AJ68" s="199"/>
      <c r="AK68" s="226"/>
      <c r="AL68" s="261"/>
      <c r="AM68" s="243">
        <f>SUM(AI68:AL68)</f>
        <v>0</v>
      </c>
      <c r="AN68" s="160">
        <v>45646</v>
      </c>
      <c r="AO68" s="111"/>
      <c r="AP68" s="73"/>
      <c r="AQ68" s="91" t="s">
        <v>197</v>
      </c>
      <c r="AR68" s="495"/>
      <c r="AS68" s="376"/>
      <c r="AT68" s="444"/>
      <c r="AU68" s="567"/>
      <c r="AV68" s="330"/>
      <c r="AW68" s="692"/>
      <c r="AX68" s="403"/>
      <c r="AY68" s="403"/>
      <c r="AZ68" s="403"/>
      <c r="BA68" s="320"/>
      <c r="BB68" s="320"/>
      <c r="BC68" s="320"/>
      <c r="BD68" s="320"/>
      <c r="BE68" s="320"/>
      <c r="BF68" s="320"/>
      <c r="BG68" s="320"/>
      <c r="BH68" s="320"/>
      <c r="BI68" s="320"/>
      <c r="BJ68" s="320"/>
      <c r="BK68" s="320"/>
      <c r="BL68" s="320"/>
      <c r="BM68" s="320">
        <f t="shared" si="2"/>
        <v>0</v>
      </c>
      <c r="BN68" s="332"/>
      <c r="BO68" s="332"/>
      <c r="BP68" s="332"/>
      <c r="BQ68" s="332"/>
      <c r="BR68" s="332"/>
      <c r="BS68" s="332"/>
      <c r="BT68" s="332"/>
      <c r="BU68" s="332"/>
      <c r="BV68" s="332"/>
      <c r="BW68" s="332"/>
      <c r="BX68" s="332"/>
      <c r="BY68" s="336"/>
      <c r="BZ68" s="336"/>
      <c r="CA68" s="754"/>
      <c r="CB68" s="138"/>
      <c r="CC68" s="138"/>
      <c r="CD68" s="138"/>
      <c r="CE68" s="138"/>
      <c r="CF68" s="138"/>
      <c r="CG68" s="138"/>
      <c r="CH68" s="138"/>
      <c r="CI68" s="138"/>
      <c r="CJ68" s="138"/>
      <c r="CK68" s="138"/>
      <c r="CL68" s="138"/>
      <c r="CM68" s="138"/>
      <c r="CN68" s="138"/>
      <c r="CO68" s="759"/>
      <c r="CP68" s="138">
        <f>+CB68</f>
        <v>0</v>
      </c>
      <c r="CQ68" s="109"/>
      <c r="CR68" s="109"/>
      <c r="CS68" s="109"/>
      <c r="CT68" s="109"/>
      <c r="CU68" s="109"/>
      <c r="CV68" s="109"/>
      <c r="CW68" s="109"/>
      <c r="CX68" s="109"/>
      <c r="CY68" s="109"/>
      <c r="CZ68" s="109"/>
      <c r="DA68" s="109"/>
      <c r="DB68" s="109"/>
      <c r="DC68" s="767"/>
      <c r="DD68" s="138">
        <f>+CP68</f>
        <v>0</v>
      </c>
      <c r="DE68" s="109"/>
      <c r="DF68" s="109"/>
      <c r="DG68" s="109"/>
      <c r="DH68" s="109"/>
      <c r="DI68" s="109"/>
      <c r="DJ68" s="109"/>
      <c r="DK68" s="109"/>
      <c r="DL68" s="109"/>
      <c r="DM68" s="109"/>
      <c r="DN68" s="109"/>
      <c r="DO68" s="109"/>
      <c r="DP68" s="109"/>
      <c r="DQ68" s="771"/>
      <c r="DR68" s="138"/>
      <c r="DS68" s="109"/>
      <c r="DT68" s="109"/>
      <c r="DU68" s="109"/>
      <c r="DV68" s="109"/>
      <c r="DW68" s="109"/>
      <c r="DX68" s="109"/>
      <c r="DY68" s="109"/>
      <c r="DZ68" s="109"/>
      <c r="EA68" s="109"/>
      <c r="EB68" s="109"/>
      <c r="EC68" s="109"/>
      <c r="ED68" s="109"/>
      <c r="EE68" s="775"/>
      <c r="EF68" s="38"/>
      <c r="EG68" s="376"/>
      <c r="EH68" s="376"/>
    </row>
    <row r="69" spans="1:138" s="8" customFormat="1" ht="60" customHeight="1" x14ac:dyDescent="0.2">
      <c r="A69" s="447"/>
      <c r="B69" s="437"/>
      <c r="C69" s="449"/>
      <c r="D69" s="449"/>
      <c r="E69" s="451"/>
      <c r="F69" s="451"/>
      <c r="G69" s="451"/>
      <c r="H69" s="451"/>
      <c r="I69" s="451"/>
      <c r="J69" s="453"/>
      <c r="K69" s="435"/>
      <c r="L69" s="435"/>
      <c r="M69" s="453"/>
      <c r="N69" s="435"/>
      <c r="O69" s="435"/>
      <c r="P69" s="749"/>
      <c r="Q69" s="435"/>
      <c r="R69" s="382"/>
      <c r="S69" s="435"/>
      <c r="T69" s="385"/>
      <c r="U69" s="385"/>
      <c r="V69" s="385"/>
      <c r="W69" s="385"/>
      <c r="X69" s="385"/>
      <c r="Y69" s="385"/>
      <c r="Z69" s="385"/>
      <c r="AA69" s="385"/>
      <c r="AB69" s="385"/>
      <c r="AC69" s="385"/>
      <c r="AD69" s="470"/>
      <c r="AE69" s="385"/>
      <c r="AF69" s="694"/>
      <c r="AG69" s="351" t="s">
        <v>271</v>
      </c>
      <c r="AH69" s="153">
        <v>0.2</v>
      </c>
      <c r="AI69" s="72"/>
      <c r="AJ69" s="72"/>
      <c r="AK69" s="69"/>
      <c r="AL69" s="69"/>
      <c r="AM69" s="243">
        <f>SUM(AI69:AL69)</f>
        <v>0</v>
      </c>
      <c r="AN69" s="161">
        <v>45534</v>
      </c>
      <c r="AO69" s="111"/>
      <c r="AP69" s="73"/>
      <c r="AQ69" s="91" t="s">
        <v>197</v>
      </c>
      <c r="AR69" s="495"/>
      <c r="AS69" s="376"/>
      <c r="AT69" s="444"/>
      <c r="AU69" s="567"/>
      <c r="AV69" s="330"/>
      <c r="AW69" s="693"/>
      <c r="AX69" s="404"/>
      <c r="AY69" s="404"/>
      <c r="AZ69" s="404"/>
      <c r="BA69" s="320"/>
      <c r="BB69" s="320"/>
      <c r="BC69" s="320"/>
      <c r="BD69" s="320"/>
      <c r="BE69" s="320"/>
      <c r="BF69" s="320"/>
      <c r="BG69" s="320"/>
      <c r="BH69" s="320"/>
      <c r="BI69" s="320"/>
      <c r="BJ69" s="320"/>
      <c r="BK69" s="320"/>
      <c r="BL69" s="320"/>
      <c r="BM69" s="320">
        <f t="shared" si="2"/>
        <v>0</v>
      </c>
      <c r="BN69" s="332"/>
      <c r="BO69" s="332"/>
      <c r="BP69" s="332"/>
      <c r="BQ69" s="332"/>
      <c r="BR69" s="332"/>
      <c r="BS69" s="332"/>
      <c r="BT69" s="332"/>
      <c r="BU69" s="332"/>
      <c r="BV69" s="332"/>
      <c r="BW69" s="332"/>
      <c r="BX69" s="332"/>
      <c r="BY69" s="336"/>
      <c r="BZ69" s="336"/>
      <c r="CA69" s="755"/>
      <c r="CB69" s="138"/>
      <c r="CC69" s="138"/>
      <c r="CD69" s="138"/>
      <c r="CE69" s="138"/>
      <c r="CF69" s="138"/>
      <c r="CG69" s="138"/>
      <c r="CH69" s="138"/>
      <c r="CI69" s="138"/>
      <c r="CJ69" s="138"/>
      <c r="CK69" s="138"/>
      <c r="CL69" s="138"/>
      <c r="CM69" s="138"/>
      <c r="CN69" s="138"/>
      <c r="CO69" s="760"/>
      <c r="CP69" s="138">
        <f>+CB69</f>
        <v>0</v>
      </c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768"/>
      <c r="DD69" s="138">
        <f>+CP69</f>
        <v>0</v>
      </c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772"/>
      <c r="DR69" s="138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776"/>
      <c r="EF69" s="38"/>
      <c r="EG69" s="377"/>
      <c r="EH69" s="377"/>
    </row>
    <row r="70" spans="1:138" s="8" customFormat="1" ht="75.75" customHeight="1" x14ac:dyDescent="0.2">
      <c r="A70" s="372" t="s">
        <v>119</v>
      </c>
      <c r="B70" s="372" t="s">
        <v>218</v>
      </c>
      <c r="C70" s="372">
        <v>0.12</v>
      </c>
      <c r="D70" s="372">
        <v>0.14000000000000001</v>
      </c>
      <c r="E70" s="372">
        <v>5.0000000000000001E-3</v>
      </c>
      <c r="F70" s="372">
        <v>5.0000000000000001E-3</v>
      </c>
      <c r="G70" s="372">
        <v>5.0000000000000001E-3</v>
      </c>
      <c r="H70" s="372">
        <v>5.0000000000000001E-3</v>
      </c>
      <c r="I70" s="372" t="s">
        <v>120</v>
      </c>
      <c r="J70" s="372">
        <v>33</v>
      </c>
      <c r="K70" s="372" t="s">
        <v>123</v>
      </c>
      <c r="L70" s="372" t="s">
        <v>211</v>
      </c>
      <c r="M70" s="372">
        <v>3301</v>
      </c>
      <c r="N70" s="372" t="s">
        <v>219</v>
      </c>
      <c r="O70" s="372" t="s">
        <v>200</v>
      </c>
      <c r="P70" s="425" t="s">
        <v>159</v>
      </c>
      <c r="Q70" s="110" t="s">
        <v>220</v>
      </c>
      <c r="R70" s="381" t="s">
        <v>221</v>
      </c>
      <c r="S70" s="375" t="s">
        <v>222</v>
      </c>
      <c r="T70" s="384" t="s">
        <v>223</v>
      </c>
      <c r="U70" s="384">
        <v>4</v>
      </c>
      <c r="V70" s="384" t="s">
        <v>140</v>
      </c>
      <c r="W70" s="384">
        <v>3</v>
      </c>
      <c r="X70" s="384">
        <v>0</v>
      </c>
      <c r="Y70" s="384">
        <v>1</v>
      </c>
      <c r="Z70" s="384">
        <v>1</v>
      </c>
      <c r="AA70" s="384">
        <v>1</v>
      </c>
      <c r="AB70" s="384" t="s">
        <v>142</v>
      </c>
      <c r="AC70" s="384">
        <v>1</v>
      </c>
      <c r="AD70" s="384">
        <f t="shared" ref="AD70" si="6">AC70*AF70</f>
        <v>0</v>
      </c>
      <c r="AE70" s="416">
        <f>AH70*AK70</f>
        <v>0</v>
      </c>
      <c r="AF70" s="413">
        <f>AH70*AM70</f>
        <v>0</v>
      </c>
      <c r="AG70" s="422" t="s">
        <v>310</v>
      </c>
      <c r="AH70" s="399">
        <v>1</v>
      </c>
      <c r="AI70" s="399"/>
      <c r="AJ70" s="399"/>
      <c r="AK70" s="399"/>
      <c r="AL70" s="399"/>
      <c r="AM70" s="793">
        <f>SUM(AI70:AL72)</f>
        <v>0</v>
      </c>
      <c r="AN70" s="399" t="s">
        <v>303</v>
      </c>
      <c r="AO70" s="399"/>
      <c r="AP70" s="797"/>
      <c r="AQ70" s="375" t="s">
        <v>197</v>
      </c>
      <c r="AR70" s="402" t="s">
        <v>151</v>
      </c>
      <c r="AS70" s="109" t="s">
        <v>148</v>
      </c>
      <c r="AT70" s="165"/>
      <c r="AU70" s="567">
        <v>1078749000</v>
      </c>
      <c r="AV70" s="295" t="s">
        <v>246</v>
      </c>
      <c r="AW70" s="337" t="s">
        <v>233</v>
      </c>
      <c r="AX70" s="338" t="s">
        <v>5</v>
      </c>
      <c r="AY70" s="319">
        <v>96220</v>
      </c>
      <c r="AZ70" s="318" t="s">
        <v>11</v>
      </c>
      <c r="BA70" s="320"/>
      <c r="BB70" s="320"/>
      <c r="BC70" s="320"/>
      <c r="BD70" s="320"/>
      <c r="BE70" s="320">
        <v>160000000</v>
      </c>
      <c r="BF70" s="320"/>
      <c r="BG70" s="320"/>
      <c r="BH70" s="320"/>
      <c r="BI70" s="320"/>
      <c r="BJ70" s="320"/>
      <c r="BK70" s="320"/>
      <c r="BL70" s="320"/>
      <c r="BM70" s="684">
        <v>180000000</v>
      </c>
      <c r="BN70" s="753">
        <v>0</v>
      </c>
      <c r="BO70" s="339"/>
      <c r="BP70" s="339"/>
      <c r="BQ70" s="339"/>
      <c r="BR70" s="410"/>
      <c r="BS70" s="184"/>
      <c r="BT70" s="184"/>
      <c r="BU70" s="184"/>
      <c r="BV70" s="184"/>
      <c r="BW70" s="184"/>
      <c r="BX70" s="184"/>
      <c r="BY70" s="410">
        <v>180000000</v>
      </c>
      <c r="BZ70" s="339"/>
      <c r="CA70" s="753">
        <f>SUM(BN70:BZ70)</f>
        <v>180000000</v>
      </c>
      <c r="CB70" s="761"/>
      <c r="CC70" s="138"/>
      <c r="CD70" s="138"/>
      <c r="CE70" s="138"/>
      <c r="CF70" s="763"/>
      <c r="CG70" s="138"/>
      <c r="CH70" s="138"/>
      <c r="CI70" s="138"/>
      <c r="CJ70" s="138"/>
      <c r="CK70" s="138"/>
      <c r="CL70" s="138"/>
      <c r="CM70" s="763">
        <v>180000000</v>
      </c>
      <c r="CN70" s="138"/>
      <c r="CO70" s="758">
        <f t="shared" ref="CO70:CO76" si="7">SUM(CB70:CN70)</f>
        <v>180000000</v>
      </c>
      <c r="CP70" s="138"/>
      <c r="CQ70" s="109"/>
      <c r="CR70" s="109"/>
      <c r="CS70" s="109"/>
      <c r="CT70" s="109"/>
      <c r="CU70" s="109"/>
      <c r="CV70" s="109"/>
      <c r="CW70" s="109"/>
      <c r="CX70" s="109"/>
      <c r="CY70" s="109"/>
      <c r="CZ70" s="109"/>
      <c r="DA70" s="138"/>
      <c r="DB70" s="109"/>
      <c r="DC70" s="188">
        <f>SUM(CP70:DB70)</f>
        <v>0</v>
      </c>
      <c r="DD70" s="109"/>
      <c r="DE70" s="109"/>
      <c r="DF70" s="109"/>
      <c r="DG70" s="109"/>
      <c r="DH70" s="109"/>
      <c r="DI70" s="109"/>
      <c r="DJ70" s="109"/>
      <c r="DK70" s="109"/>
      <c r="DL70" s="109"/>
      <c r="DM70" s="109"/>
      <c r="DN70" s="109"/>
      <c r="DO70" s="138"/>
      <c r="DP70" s="109"/>
      <c r="DQ70" s="186">
        <v>0</v>
      </c>
      <c r="DR70" s="109"/>
      <c r="DS70" s="109"/>
      <c r="DT70" s="109"/>
      <c r="DU70" s="109"/>
      <c r="DV70" s="109"/>
      <c r="DW70" s="109"/>
      <c r="DX70" s="109"/>
      <c r="DY70" s="109"/>
      <c r="DZ70" s="109"/>
      <c r="EA70" s="109"/>
      <c r="EB70" s="109"/>
      <c r="EC70" s="138">
        <f>+DO70</f>
        <v>0</v>
      </c>
      <c r="ED70" s="109"/>
      <c r="EE70" s="51">
        <f>SUM(DR70:ED70)</f>
        <v>0</v>
      </c>
      <c r="EF70" s="38"/>
      <c r="EG70" s="375" t="s">
        <v>323</v>
      </c>
      <c r="EH70" s="375"/>
    </row>
    <row r="71" spans="1:138" s="8" customFormat="1" ht="75.75" customHeight="1" x14ac:dyDescent="0.2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426"/>
      <c r="Q71" s="231"/>
      <c r="R71" s="382"/>
      <c r="S71" s="376"/>
      <c r="T71" s="385"/>
      <c r="U71" s="385"/>
      <c r="V71" s="385"/>
      <c r="W71" s="385"/>
      <c r="X71" s="385"/>
      <c r="Y71" s="385"/>
      <c r="Z71" s="385"/>
      <c r="AA71" s="385"/>
      <c r="AB71" s="385"/>
      <c r="AC71" s="385"/>
      <c r="AD71" s="385"/>
      <c r="AE71" s="417"/>
      <c r="AF71" s="414"/>
      <c r="AG71" s="423"/>
      <c r="AH71" s="401"/>
      <c r="AI71" s="401"/>
      <c r="AJ71" s="401"/>
      <c r="AK71" s="401"/>
      <c r="AL71" s="401"/>
      <c r="AM71" s="794"/>
      <c r="AN71" s="401"/>
      <c r="AO71" s="401"/>
      <c r="AP71" s="798"/>
      <c r="AQ71" s="376"/>
      <c r="AR71" s="403"/>
      <c r="AS71" s="229" t="s">
        <v>148</v>
      </c>
      <c r="AT71" s="165"/>
      <c r="AU71" s="567"/>
      <c r="AV71" s="291"/>
      <c r="AW71" s="291"/>
      <c r="AX71" s="338"/>
      <c r="AY71" s="319"/>
      <c r="AZ71" s="318"/>
      <c r="BA71" s="320"/>
      <c r="BB71" s="320"/>
      <c r="BC71" s="320"/>
      <c r="BD71" s="320"/>
      <c r="BE71" s="320"/>
      <c r="BF71" s="320"/>
      <c r="BG71" s="320"/>
      <c r="BH71" s="320"/>
      <c r="BI71" s="320"/>
      <c r="BJ71" s="320"/>
      <c r="BK71" s="320"/>
      <c r="BL71" s="320"/>
      <c r="BM71" s="686"/>
      <c r="BN71" s="755"/>
      <c r="BO71" s="339"/>
      <c r="BP71" s="339"/>
      <c r="BQ71" s="339"/>
      <c r="BR71" s="412"/>
      <c r="BS71" s="184"/>
      <c r="BT71" s="184"/>
      <c r="BU71" s="184"/>
      <c r="BV71" s="184"/>
      <c r="BW71" s="184"/>
      <c r="BX71" s="184"/>
      <c r="BY71" s="412"/>
      <c r="BZ71" s="339"/>
      <c r="CA71" s="755"/>
      <c r="CB71" s="762"/>
      <c r="CC71" s="138"/>
      <c r="CD71" s="138"/>
      <c r="CE71" s="138"/>
      <c r="CF71" s="764"/>
      <c r="CG71" s="138"/>
      <c r="CH71" s="138"/>
      <c r="CI71" s="138"/>
      <c r="CJ71" s="138"/>
      <c r="CK71" s="138"/>
      <c r="CL71" s="138"/>
      <c r="CM71" s="764"/>
      <c r="CN71" s="138"/>
      <c r="CO71" s="760"/>
      <c r="CP71" s="138"/>
      <c r="CQ71" s="229"/>
      <c r="CR71" s="229"/>
      <c r="CS71" s="229"/>
      <c r="CT71" s="229"/>
      <c r="CU71" s="229"/>
      <c r="CV71" s="229"/>
      <c r="CW71" s="229"/>
      <c r="CX71" s="229"/>
      <c r="CY71" s="229"/>
      <c r="CZ71" s="229"/>
      <c r="DA71" s="138"/>
      <c r="DB71" s="229"/>
      <c r="DC71" s="188">
        <f>+CP71+CT71+DA71</f>
        <v>0</v>
      </c>
      <c r="DD71" s="229"/>
      <c r="DE71" s="229"/>
      <c r="DF71" s="229"/>
      <c r="DG71" s="229"/>
      <c r="DH71" s="229"/>
      <c r="DI71" s="229"/>
      <c r="DJ71" s="229"/>
      <c r="DK71" s="229"/>
      <c r="DL71" s="229"/>
      <c r="DM71" s="229"/>
      <c r="DN71" s="229"/>
      <c r="DO71" s="138"/>
      <c r="DP71" s="229"/>
      <c r="DQ71" s="186">
        <v>0</v>
      </c>
      <c r="DR71" s="229"/>
      <c r="DS71" s="229"/>
      <c r="DT71" s="229"/>
      <c r="DU71" s="229"/>
      <c r="DV71" s="229"/>
      <c r="DW71" s="229"/>
      <c r="DX71" s="229"/>
      <c r="DY71" s="229"/>
      <c r="DZ71" s="229"/>
      <c r="EA71" s="229"/>
      <c r="EB71" s="229"/>
      <c r="EC71" s="138"/>
      <c r="ED71" s="229"/>
      <c r="EE71" s="51">
        <f>+DR71+EC71</f>
        <v>0</v>
      </c>
      <c r="EF71" s="38"/>
      <c r="EG71" s="376"/>
      <c r="EH71" s="376"/>
    </row>
    <row r="72" spans="1:138" s="8" customFormat="1" ht="75.75" hidden="1" customHeight="1" x14ac:dyDescent="0.2">
      <c r="A72" s="374"/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427"/>
      <c r="Q72" s="110"/>
      <c r="R72" s="383"/>
      <c r="S72" s="377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386"/>
      <c r="AE72" s="418"/>
      <c r="AF72" s="415"/>
      <c r="AG72" s="424"/>
      <c r="AH72" s="400"/>
      <c r="AI72" s="400"/>
      <c r="AJ72" s="400"/>
      <c r="AK72" s="400"/>
      <c r="AL72" s="400"/>
      <c r="AM72" s="795"/>
      <c r="AN72" s="400"/>
      <c r="AO72" s="400"/>
      <c r="AP72" s="799"/>
      <c r="AQ72" s="377"/>
      <c r="AR72" s="404"/>
      <c r="AS72" s="109"/>
      <c r="AT72" s="165"/>
      <c r="AU72" s="567"/>
      <c r="AV72" s="290"/>
      <c r="AW72" s="291"/>
      <c r="AX72" s="338"/>
      <c r="AY72" s="319"/>
      <c r="AZ72" s="318"/>
      <c r="BA72" s="320"/>
      <c r="BB72" s="320"/>
      <c r="BC72" s="320"/>
      <c r="BD72" s="320"/>
      <c r="BE72" s="320"/>
      <c r="BF72" s="320"/>
      <c r="BG72" s="320"/>
      <c r="BH72" s="320"/>
      <c r="BI72" s="320"/>
      <c r="BJ72" s="320"/>
      <c r="BK72" s="320"/>
      <c r="BL72" s="320"/>
      <c r="BM72" s="320"/>
      <c r="BN72" s="339"/>
      <c r="BO72" s="339"/>
      <c r="BP72" s="339"/>
      <c r="BQ72" s="339"/>
      <c r="BR72" s="184"/>
      <c r="BS72" s="184"/>
      <c r="BT72" s="184"/>
      <c r="BU72" s="184"/>
      <c r="BV72" s="184"/>
      <c r="BW72" s="184"/>
      <c r="BX72" s="184"/>
      <c r="BY72" s="184"/>
      <c r="BZ72" s="339"/>
      <c r="CA72" s="321"/>
      <c r="CB72" s="198">
        <v>50000000</v>
      </c>
      <c r="CC72" s="138"/>
      <c r="CD72" s="138"/>
      <c r="CE72" s="138"/>
      <c r="CF72" s="138"/>
      <c r="CG72" s="138"/>
      <c r="CH72" s="138"/>
      <c r="CI72" s="138"/>
      <c r="CJ72" s="138"/>
      <c r="CK72" s="138"/>
      <c r="CL72" s="138"/>
      <c r="CM72" s="138"/>
      <c r="CN72" s="138"/>
      <c r="CO72" s="189">
        <f t="shared" si="7"/>
        <v>50000000</v>
      </c>
      <c r="CP72" s="138">
        <f>+CB72</f>
        <v>50000000</v>
      </c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88">
        <f>SUM(CP72:DB72)</f>
        <v>50000000</v>
      </c>
      <c r="DD72" s="138">
        <f>+CP72</f>
        <v>50000000</v>
      </c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86">
        <f t="shared" ref="DQ72" si="8">SUM(DD72:DP72)</f>
        <v>50000000</v>
      </c>
      <c r="DR72" s="244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51">
        <f>SUM(DR72:ED72)</f>
        <v>0</v>
      </c>
      <c r="EF72" s="38"/>
      <c r="EG72" s="376"/>
      <c r="EH72" s="376"/>
    </row>
    <row r="73" spans="1:138" s="8" customFormat="1" ht="80.25" customHeight="1" x14ac:dyDescent="0.2">
      <c r="A73" s="121" t="s">
        <v>119</v>
      </c>
      <c r="B73" s="122" t="s">
        <v>218</v>
      </c>
      <c r="C73" s="124">
        <v>0.12</v>
      </c>
      <c r="D73" s="124">
        <v>0.14000000000000001</v>
      </c>
      <c r="E73" s="125">
        <v>5.0000000000000001E-3</v>
      </c>
      <c r="F73" s="125">
        <v>5.0000000000000001E-3</v>
      </c>
      <c r="G73" s="125">
        <v>5.0000000000000001E-3</v>
      </c>
      <c r="H73" s="125">
        <v>5.0000000000000001E-3</v>
      </c>
      <c r="I73" s="125" t="s">
        <v>120</v>
      </c>
      <c r="J73" s="126">
        <v>33</v>
      </c>
      <c r="K73" s="127" t="s">
        <v>124</v>
      </c>
      <c r="L73" s="127" t="s">
        <v>211</v>
      </c>
      <c r="M73" s="126">
        <v>3301</v>
      </c>
      <c r="N73" s="127" t="s">
        <v>219</v>
      </c>
      <c r="O73" s="127" t="s">
        <v>200</v>
      </c>
      <c r="P73" s="344" t="s">
        <v>160</v>
      </c>
      <c r="Q73" s="108" t="s">
        <v>220</v>
      </c>
      <c r="R73" s="107" t="s">
        <v>221</v>
      </c>
      <c r="S73" s="108" t="s">
        <v>222</v>
      </c>
      <c r="T73" s="107" t="s">
        <v>223</v>
      </c>
      <c r="U73" s="107">
        <v>4</v>
      </c>
      <c r="V73" s="107" t="s">
        <v>140</v>
      </c>
      <c r="W73" s="107">
        <v>4</v>
      </c>
      <c r="X73" s="107">
        <v>1</v>
      </c>
      <c r="Y73" s="107">
        <v>1</v>
      </c>
      <c r="Z73" s="107">
        <v>1</v>
      </c>
      <c r="AA73" s="107">
        <v>1</v>
      </c>
      <c r="AB73" s="107" t="s">
        <v>142</v>
      </c>
      <c r="AC73" s="107">
        <v>1</v>
      </c>
      <c r="AD73" s="240">
        <f t="shared" ref="AD73:AD77" si="9">AC73*AF73</f>
        <v>0</v>
      </c>
      <c r="AE73" s="174">
        <f>AH73*AK73</f>
        <v>0</v>
      </c>
      <c r="AF73" s="352">
        <f>AH73*AM73</f>
        <v>0</v>
      </c>
      <c r="AG73" s="356" t="s">
        <v>297</v>
      </c>
      <c r="AH73" s="139">
        <v>1</v>
      </c>
      <c r="AI73" s="72"/>
      <c r="AJ73" s="72"/>
      <c r="AK73" s="69"/>
      <c r="AL73" s="69"/>
      <c r="AM73" s="234">
        <f t="shared" ref="AM73:AM106" si="10">SUM(AI73:AL73)</f>
        <v>0</v>
      </c>
      <c r="AN73" s="163" t="s">
        <v>304</v>
      </c>
      <c r="AO73" s="111"/>
      <c r="AP73" s="73"/>
      <c r="AQ73" s="91" t="s">
        <v>197</v>
      </c>
      <c r="AR73" s="361" t="s">
        <v>151</v>
      </c>
      <c r="AS73" s="109" t="s">
        <v>148</v>
      </c>
      <c r="AT73" s="165"/>
      <c r="AU73" s="567"/>
      <c r="AV73" s="291" t="s">
        <v>241</v>
      </c>
      <c r="AW73" s="291" t="s">
        <v>233</v>
      </c>
      <c r="AX73" s="338" t="s">
        <v>5</v>
      </c>
      <c r="AY73" s="319">
        <v>96220</v>
      </c>
      <c r="AZ73" s="318" t="s">
        <v>11</v>
      </c>
      <c r="BA73" s="320"/>
      <c r="BB73" s="320"/>
      <c r="BC73" s="320"/>
      <c r="BD73" s="320"/>
      <c r="BE73" s="320"/>
      <c r="BF73" s="320"/>
      <c r="BG73" s="320"/>
      <c r="BH73" s="320"/>
      <c r="BI73" s="320"/>
      <c r="BJ73" s="320">
        <v>312543000</v>
      </c>
      <c r="BK73" s="320"/>
      <c r="BL73" s="320"/>
      <c r="BM73" s="320">
        <v>357000000</v>
      </c>
      <c r="BN73" s="339"/>
      <c r="BO73" s="339"/>
      <c r="BP73" s="339"/>
      <c r="BQ73" s="339"/>
      <c r="BR73" s="184"/>
      <c r="BS73" s="184"/>
      <c r="BT73" s="184"/>
      <c r="BU73" s="184"/>
      <c r="BV73" s="184"/>
      <c r="BW73" s="184"/>
      <c r="BX73" s="184"/>
      <c r="BY73" s="184">
        <v>357000000</v>
      </c>
      <c r="BZ73" s="339"/>
      <c r="CA73" s="321">
        <f t="shared" ref="CA73" si="11">SUM(BN73:BZ73)</f>
        <v>357000000</v>
      </c>
      <c r="CB73" s="19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>
        <v>357000000</v>
      </c>
      <c r="CN73" s="138"/>
      <c r="CO73" s="189">
        <f t="shared" si="7"/>
        <v>357000000</v>
      </c>
      <c r="CP73" s="138"/>
      <c r="CQ73" s="109"/>
      <c r="CR73" s="109"/>
      <c r="CS73" s="109"/>
      <c r="CT73" s="138">
        <f>+CF73</f>
        <v>0</v>
      </c>
      <c r="CU73" s="109"/>
      <c r="CV73" s="109"/>
      <c r="CW73" s="109"/>
      <c r="CX73" s="109"/>
      <c r="CY73" s="109"/>
      <c r="CZ73" s="109"/>
      <c r="DA73" s="109"/>
      <c r="DB73" s="109"/>
      <c r="DC73" s="188">
        <f>SUM(CP73:DB73)</f>
        <v>0</v>
      </c>
      <c r="DD73" s="109"/>
      <c r="DE73" s="109"/>
      <c r="DF73" s="109"/>
      <c r="DG73" s="109"/>
      <c r="DH73" s="109"/>
      <c r="DI73" s="109"/>
      <c r="DJ73" s="109"/>
      <c r="DK73" s="109"/>
      <c r="DL73" s="109"/>
      <c r="DM73" s="109"/>
      <c r="DN73" s="109"/>
      <c r="DO73" s="109"/>
      <c r="DP73" s="109"/>
      <c r="DQ73" s="186">
        <v>0</v>
      </c>
      <c r="DR73" s="109"/>
      <c r="DS73" s="109"/>
      <c r="DT73" s="109"/>
      <c r="DU73" s="109"/>
      <c r="DV73" s="109"/>
      <c r="DW73" s="109"/>
      <c r="DX73" s="109"/>
      <c r="DY73" s="109"/>
      <c r="DZ73" s="109"/>
      <c r="EA73" s="109"/>
      <c r="EB73" s="109"/>
      <c r="EC73" s="109"/>
      <c r="ED73" s="109"/>
      <c r="EE73" s="51">
        <f>SUM(DR73:ED73)</f>
        <v>0</v>
      </c>
      <c r="EF73" s="38"/>
      <c r="EG73" s="376"/>
      <c r="EH73" s="376"/>
    </row>
    <row r="74" spans="1:138" s="8" customFormat="1" ht="72" customHeight="1" x14ac:dyDescent="0.2">
      <c r="A74" s="128" t="s">
        <v>119</v>
      </c>
      <c r="B74" s="122" t="s">
        <v>218</v>
      </c>
      <c r="C74" s="129">
        <v>0.12</v>
      </c>
      <c r="D74" s="129">
        <v>0.14000000000000001</v>
      </c>
      <c r="E74" s="125">
        <v>5.0000000000000001E-3</v>
      </c>
      <c r="F74" s="125">
        <v>5.0000000000000001E-3</v>
      </c>
      <c r="G74" s="125">
        <v>5.0000000000000001E-3</v>
      </c>
      <c r="H74" s="125">
        <v>5.0000000000000001E-3</v>
      </c>
      <c r="I74" s="125" t="s">
        <v>120</v>
      </c>
      <c r="J74" s="126">
        <v>33</v>
      </c>
      <c r="K74" s="127" t="s">
        <v>124</v>
      </c>
      <c r="L74" s="127" t="s">
        <v>211</v>
      </c>
      <c r="M74" s="123">
        <v>3301</v>
      </c>
      <c r="N74" s="127" t="s">
        <v>219</v>
      </c>
      <c r="O74" s="168" t="s">
        <v>200</v>
      </c>
      <c r="P74" s="256" t="s">
        <v>272</v>
      </c>
      <c r="Q74" s="111" t="s">
        <v>220</v>
      </c>
      <c r="R74" s="109" t="s">
        <v>221</v>
      </c>
      <c r="S74" s="89" t="s">
        <v>222</v>
      </c>
      <c r="T74" s="109" t="s">
        <v>223</v>
      </c>
      <c r="U74" s="109">
        <v>2</v>
      </c>
      <c r="V74" s="109" t="s">
        <v>140</v>
      </c>
      <c r="W74" s="109">
        <v>4</v>
      </c>
      <c r="X74" s="109">
        <v>1</v>
      </c>
      <c r="Y74" s="109">
        <v>1</v>
      </c>
      <c r="Z74" s="109">
        <v>1</v>
      </c>
      <c r="AA74" s="109">
        <v>1</v>
      </c>
      <c r="AB74" s="109" t="s">
        <v>142</v>
      </c>
      <c r="AC74" s="109">
        <v>1</v>
      </c>
      <c r="AD74" s="232">
        <f t="shared" si="9"/>
        <v>0</v>
      </c>
      <c r="AE74" s="175">
        <f>AH74*AK74</f>
        <v>0</v>
      </c>
      <c r="AF74" s="353">
        <f>AH74*AM74</f>
        <v>0</v>
      </c>
      <c r="AG74" s="356" t="s">
        <v>298</v>
      </c>
      <c r="AH74" s="139">
        <v>1</v>
      </c>
      <c r="AI74" s="72"/>
      <c r="AJ74" s="72"/>
      <c r="AK74" s="69"/>
      <c r="AL74" s="228"/>
      <c r="AM74" s="234">
        <f t="shared" si="10"/>
        <v>0</v>
      </c>
      <c r="AN74" s="271">
        <v>45568</v>
      </c>
      <c r="AO74" s="111"/>
      <c r="AP74" s="227"/>
      <c r="AQ74" s="91" t="s">
        <v>197</v>
      </c>
      <c r="AR74" s="361" t="s">
        <v>151</v>
      </c>
      <c r="AS74" s="109" t="s">
        <v>148</v>
      </c>
      <c r="AT74" s="165"/>
      <c r="AU74" s="567"/>
      <c r="AV74" s="291" t="s">
        <v>246</v>
      </c>
      <c r="AW74" s="291" t="s">
        <v>233</v>
      </c>
      <c r="AX74" s="338" t="s">
        <v>5</v>
      </c>
      <c r="AY74" s="319"/>
      <c r="AZ74" s="318"/>
      <c r="BA74" s="320"/>
      <c r="BB74" s="320"/>
      <c r="BC74" s="320"/>
      <c r="BD74" s="320"/>
      <c r="BE74" s="320"/>
      <c r="BF74" s="320"/>
      <c r="BG74" s="320"/>
      <c r="BH74" s="320"/>
      <c r="BI74" s="320"/>
      <c r="BJ74" s="320"/>
      <c r="BK74" s="320"/>
      <c r="BL74" s="320"/>
      <c r="BM74" s="320">
        <v>50000000</v>
      </c>
      <c r="BN74" s="339"/>
      <c r="BO74" s="339"/>
      <c r="BP74" s="339"/>
      <c r="BQ74" s="339"/>
      <c r="BR74" s="339"/>
      <c r="BS74" s="339"/>
      <c r="BT74" s="339"/>
      <c r="BU74" s="339"/>
      <c r="BV74" s="339"/>
      <c r="BW74" s="339"/>
      <c r="BX74" s="339"/>
      <c r="BY74" s="339">
        <v>50000000</v>
      </c>
      <c r="BZ74" s="339"/>
      <c r="CA74" s="321">
        <f t="shared" ref="CA74:CA75" si="12">SUM(BN74:BZ74)</f>
        <v>50000000</v>
      </c>
      <c r="CB74" s="198"/>
      <c r="CC74" s="138"/>
      <c r="CD74" s="138"/>
      <c r="CE74" s="138"/>
      <c r="CF74" s="138"/>
      <c r="CG74" s="138"/>
      <c r="CH74" s="138"/>
      <c r="CI74" s="138"/>
      <c r="CJ74" s="138"/>
      <c r="CK74" s="138"/>
      <c r="CL74" s="138"/>
      <c r="CM74" s="138">
        <v>50000000</v>
      </c>
      <c r="CN74" s="138"/>
      <c r="CO74" s="189">
        <f t="shared" si="7"/>
        <v>50000000</v>
      </c>
      <c r="CP74" s="138"/>
      <c r="CQ74" s="109"/>
      <c r="CR74" s="109"/>
      <c r="CS74" s="109"/>
      <c r="CT74" s="109"/>
      <c r="CU74" s="109"/>
      <c r="CV74" s="109"/>
      <c r="CW74" s="109"/>
      <c r="CX74" s="109"/>
      <c r="CY74" s="109"/>
      <c r="CZ74" s="109"/>
      <c r="DA74" s="109"/>
      <c r="DB74" s="109"/>
      <c r="DC74" s="188">
        <f>SUM(CP74:DB74)</f>
        <v>0</v>
      </c>
      <c r="DD74" s="109"/>
      <c r="DE74" s="109"/>
      <c r="DF74" s="109"/>
      <c r="DG74" s="109"/>
      <c r="DH74" s="109"/>
      <c r="DI74" s="109"/>
      <c r="DJ74" s="109"/>
      <c r="DK74" s="109"/>
      <c r="DL74" s="109"/>
      <c r="DM74" s="109"/>
      <c r="DN74" s="109"/>
      <c r="DO74" s="109"/>
      <c r="DP74" s="109"/>
      <c r="DQ74" s="186">
        <v>0</v>
      </c>
      <c r="DR74" s="109"/>
      <c r="DS74" s="109"/>
      <c r="DT74" s="109"/>
      <c r="DU74" s="109"/>
      <c r="DV74" s="109"/>
      <c r="DW74" s="109"/>
      <c r="DX74" s="109"/>
      <c r="DY74" s="109"/>
      <c r="DZ74" s="109"/>
      <c r="EA74" s="109"/>
      <c r="EB74" s="109"/>
      <c r="EC74" s="109"/>
      <c r="ED74" s="109"/>
      <c r="EE74" s="51">
        <f>SUM(DR74:ED74)</f>
        <v>0</v>
      </c>
      <c r="EF74" s="38"/>
      <c r="EG74" s="376"/>
      <c r="EH74" s="376"/>
    </row>
    <row r="75" spans="1:138" s="8" customFormat="1" ht="57" customHeight="1" x14ac:dyDescent="0.2">
      <c r="A75" s="128" t="s">
        <v>119</v>
      </c>
      <c r="B75" s="122" t="s">
        <v>218</v>
      </c>
      <c r="C75" s="129">
        <v>0.12</v>
      </c>
      <c r="D75" s="129">
        <v>0.14000000000000001</v>
      </c>
      <c r="E75" s="169">
        <v>5.0000000000000001E-3</v>
      </c>
      <c r="F75" s="169">
        <v>5.0000000000000001E-3</v>
      </c>
      <c r="G75" s="169">
        <v>5.0000000000000001E-3</v>
      </c>
      <c r="H75" s="169">
        <v>5.0000000000000001E-3</v>
      </c>
      <c r="I75" s="169" t="s">
        <v>120</v>
      </c>
      <c r="J75" s="170">
        <v>33</v>
      </c>
      <c r="K75" s="127" t="s">
        <v>124</v>
      </c>
      <c r="L75" s="168" t="s">
        <v>211</v>
      </c>
      <c r="M75" s="171">
        <v>3301</v>
      </c>
      <c r="N75" s="168" t="s">
        <v>219</v>
      </c>
      <c r="O75" s="168" t="s">
        <v>200</v>
      </c>
      <c r="P75" s="214" t="s">
        <v>292</v>
      </c>
      <c r="Q75" s="111" t="s">
        <v>220</v>
      </c>
      <c r="R75" s="109" t="s">
        <v>221</v>
      </c>
      <c r="S75" s="89" t="s">
        <v>222</v>
      </c>
      <c r="T75" s="109" t="s">
        <v>223</v>
      </c>
      <c r="U75" s="109">
        <v>0</v>
      </c>
      <c r="V75" s="109" t="s">
        <v>140</v>
      </c>
      <c r="W75" s="109">
        <v>2</v>
      </c>
      <c r="X75" s="109">
        <v>0</v>
      </c>
      <c r="Y75" s="109">
        <v>1</v>
      </c>
      <c r="Z75" s="109">
        <v>0</v>
      </c>
      <c r="AA75" s="109">
        <v>1</v>
      </c>
      <c r="AB75" s="109" t="s">
        <v>142</v>
      </c>
      <c r="AC75" s="109">
        <v>1</v>
      </c>
      <c r="AD75" s="232">
        <f t="shared" si="9"/>
        <v>0</v>
      </c>
      <c r="AE75" s="175">
        <f>AH75*AK75</f>
        <v>0</v>
      </c>
      <c r="AF75" s="354">
        <f>AH75*AM75</f>
        <v>0</v>
      </c>
      <c r="AG75" s="357" t="s">
        <v>291</v>
      </c>
      <c r="AH75" s="139">
        <v>1</v>
      </c>
      <c r="AI75" s="72"/>
      <c r="AJ75" s="242"/>
      <c r="AK75" s="69"/>
      <c r="AL75" s="69"/>
      <c r="AM75" s="234">
        <f t="shared" si="10"/>
        <v>0</v>
      </c>
      <c r="AN75" s="161">
        <v>45442</v>
      </c>
      <c r="AO75" s="111"/>
      <c r="AP75" s="73"/>
      <c r="AQ75" s="91" t="s">
        <v>197</v>
      </c>
      <c r="AR75" s="361" t="s">
        <v>151</v>
      </c>
      <c r="AS75" s="109" t="s">
        <v>148</v>
      </c>
      <c r="AT75" s="165"/>
      <c r="AU75" s="567"/>
      <c r="AV75" s="253" t="s">
        <v>322</v>
      </c>
      <c r="AW75" s="291" t="s">
        <v>247</v>
      </c>
      <c r="AX75" s="318" t="s">
        <v>232</v>
      </c>
      <c r="AY75" s="319">
        <v>96220</v>
      </c>
      <c r="AZ75" s="318" t="s">
        <v>11</v>
      </c>
      <c r="BA75" s="320"/>
      <c r="BB75" s="320"/>
      <c r="BC75" s="320">
        <v>23954969</v>
      </c>
      <c r="BD75" s="320"/>
      <c r="BE75" s="320"/>
      <c r="BF75" s="320"/>
      <c r="BG75" s="320"/>
      <c r="BH75" s="320"/>
      <c r="BI75" s="320"/>
      <c r="BJ75" s="320"/>
      <c r="BK75" s="320"/>
      <c r="BL75" s="320"/>
      <c r="BM75" s="320">
        <v>35000000</v>
      </c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339"/>
      <c r="BY75" s="340">
        <v>35000000</v>
      </c>
      <c r="BZ75" s="339"/>
      <c r="CA75" s="321">
        <f t="shared" si="12"/>
        <v>35000000</v>
      </c>
      <c r="CB75" s="198"/>
      <c r="CC75" s="138"/>
      <c r="CD75" s="138"/>
      <c r="CE75" s="138"/>
      <c r="CF75" s="138"/>
      <c r="CG75" s="138"/>
      <c r="CH75" s="138"/>
      <c r="CI75" s="138"/>
      <c r="CJ75" s="138"/>
      <c r="CK75" s="138"/>
      <c r="CL75" s="138"/>
      <c r="CM75" s="138">
        <v>35000000</v>
      </c>
      <c r="CN75" s="138"/>
      <c r="CO75" s="189">
        <f t="shared" si="7"/>
        <v>35000000</v>
      </c>
      <c r="CP75" s="138"/>
      <c r="CQ75" s="109"/>
      <c r="CR75" s="109"/>
      <c r="CS75" s="109"/>
      <c r="CT75" s="109"/>
      <c r="CU75" s="109"/>
      <c r="CV75" s="109"/>
      <c r="CW75" s="109"/>
      <c r="CX75" s="109"/>
      <c r="CY75" s="109"/>
      <c r="CZ75" s="109"/>
      <c r="DA75" s="138"/>
      <c r="DB75" s="109"/>
      <c r="DC75" s="188">
        <f>SUM(CP75:DB75)</f>
        <v>0</v>
      </c>
      <c r="DD75" s="109"/>
      <c r="DE75" s="109"/>
      <c r="DF75" s="109"/>
      <c r="DG75" s="109"/>
      <c r="DH75" s="109"/>
      <c r="DI75" s="109"/>
      <c r="DJ75" s="109"/>
      <c r="DK75" s="109"/>
      <c r="DL75" s="109"/>
      <c r="DM75" s="109"/>
      <c r="DN75" s="109"/>
      <c r="DO75" s="138">
        <f>+DA75</f>
        <v>0</v>
      </c>
      <c r="DP75" s="109"/>
      <c r="DQ75" s="186">
        <v>0</v>
      </c>
      <c r="DR75" s="109"/>
      <c r="DS75" s="109"/>
      <c r="DT75" s="109"/>
      <c r="DU75" s="109"/>
      <c r="DV75" s="109"/>
      <c r="DW75" s="109"/>
      <c r="DX75" s="109"/>
      <c r="DY75" s="109"/>
      <c r="DZ75" s="109"/>
      <c r="EA75" s="109"/>
      <c r="EB75" s="109"/>
      <c r="EC75" s="138">
        <f>+DO75</f>
        <v>0</v>
      </c>
      <c r="ED75" s="109"/>
      <c r="EE75" s="51">
        <f>SUM(DR75:ED75)</f>
        <v>0</v>
      </c>
      <c r="EF75" s="38"/>
      <c r="EG75" s="376"/>
      <c r="EH75" s="376"/>
    </row>
    <row r="76" spans="1:138" s="8" customFormat="1" ht="68.25" customHeight="1" x14ac:dyDescent="0.2">
      <c r="A76" s="130" t="s">
        <v>119</v>
      </c>
      <c r="B76" s="90" t="s">
        <v>218</v>
      </c>
      <c r="C76" s="131">
        <v>0.12</v>
      </c>
      <c r="D76" s="132">
        <v>0.14000000000000001</v>
      </c>
      <c r="E76" s="133">
        <v>5.0000000000000001E-3</v>
      </c>
      <c r="F76" s="133">
        <v>5.0000000000000001E-3</v>
      </c>
      <c r="G76" s="133">
        <v>5.0000000000000001E-3</v>
      </c>
      <c r="H76" s="133">
        <v>5.0000000000000001E-3</v>
      </c>
      <c r="I76" s="133" t="s">
        <v>120</v>
      </c>
      <c r="J76" s="134">
        <v>33</v>
      </c>
      <c r="K76" s="135" t="s">
        <v>124</v>
      </c>
      <c r="L76" s="136" t="s">
        <v>211</v>
      </c>
      <c r="M76" s="137">
        <v>3301</v>
      </c>
      <c r="N76" s="148" t="s">
        <v>219</v>
      </c>
      <c r="O76" s="136" t="s">
        <v>200</v>
      </c>
      <c r="P76" s="215" t="s">
        <v>161</v>
      </c>
      <c r="Q76" s="97" t="s">
        <v>224</v>
      </c>
      <c r="R76" s="98" t="s">
        <v>225</v>
      </c>
      <c r="S76" s="97" t="s">
        <v>226</v>
      </c>
      <c r="T76" s="99" t="s">
        <v>227</v>
      </c>
      <c r="U76" s="94">
        <v>0</v>
      </c>
      <c r="V76" s="94" t="s">
        <v>140</v>
      </c>
      <c r="W76" s="94">
        <v>4</v>
      </c>
      <c r="X76" s="94">
        <v>1</v>
      </c>
      <c r="Y76" s="94">
        <v>1</v>
      </c>
      <c r="Z76" s="94">
        <v>1</v>
      </c>
      <c r="AA76" s="94">
        <v>1</v>
      </c>
      <c r="AB76" s="94" t="s">
        <v>142</v>
      </c>
      <c r="AC76" s="94">
        <v>1</v>
      </c>
      <c r="AD76" s="94">
        <f t="shared" si="9"/>
        <v>0</v>
      </c>
      <c r="AE76" s="176">
        <f>AH76*AK76</f>
        <v>0</v>
      </c>
      <c r="AF76" s="355">
        <f>AH76*AM76</f>
        <v>0</v>
      </c>
      <c r="AG76" s="358" t="s">
        <v>289</v>
      </c>
      <c r="AH76" s="233">
        <v>1</v>
      </c>
      <c r="AI76" s="118"/>
      <c r="AJ76" s="118"/>
      <c r="AK76" s="233"/>
      <c r="AL76" s="255"/>
      <c r="AM76" s="182">
        <f t="shared" si="10"/>
        <v>0</v>
      </c>
      <c r="AN76" s="161">
        <v>45657</v>
      </c>
      <c r="AO76" s="264"/>
      <c r="AP76" s="96"/>
      <c r="AQ76" s="109" t="s">
        <v>197</v>
      </c>
      <c r="AR76" s="361" t="s">
        <v>151</v>
      </c>
      <c r="AS76" s="109" t="s">
        <v>148</v>
      </c>
      <c r="AT76" s="165"/>
      <c r="AU76" s="341">
        <v>15956619</v>
      </c>
      <c r="AV76" s="290" t="s">
        <v>246</v>
      </c>
      <c r="AW76" s="291" t="s">
        <v>233</v>
      </c>
      <c r="AX76" s="318" t="s">
        <v>232</v>
      </c>
      <c r="AY76" s="319"/>
      <c r="AZ76" s="318"/>
      <c r="BA76" s="320"/>
      <c r="BB76" s="320"/>
      <c r="BC76" s="320"/>
      <c r="BD76" s="320"/>
      <c r="BE76" s="320"/>
      <c r="BF76" s="320"/>
      <c r="BG76" s="320"/>
      <c r="BH76" s="320"/>
      <c r="BI76" s="320"/>
      <c r="BJ76" s="320"/>
      <c r="BK76" s="320"/>
      <c r="BL76" s="320"/>
      <c r="BM76" s="320">
        <v>15956619</v>
      </c>
      <c r="BN76" s="339"/>
      <c r="BO76" s="339"/>
      <c r="BP76" s="339"/>
      <c r="BQ76" s="339"/>
      <c r="BR76" s="339"/>
      <c r="BS76" s="339"/>
      <c r="BT76" s="339"/>
      <c r="BU76" s="339"/>
      <c r="BV76" s="339"/>
      <c r="BW76" s="339"/>
      <c r="BX76" s="339"/>
      <c r="BY76" s="339">
        <v>15956619</v>
      </c>
      <c r="BZ76" s="339"/>
      <c r="CA76" s="321">
        <f>+BM76</f>
        <v>15956619</v>
      </c>
      <c r="CB76" s="19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>
        <v>15956619</v>
      </c>
      <c r="CN76" s="138"/>
      <c r="CO76" s="189">
        <f t="shared" si="7"/>
        <v>15956619</v>
      </c>
      <c r="CP76" s="138">
        <f>+CB76</f>
        <v>0</v>
      </c>
      <c r="CQ76" s="109"/>
      <c r="CR76" s="109"/>
      <c r="CS76" s="109"/>
      <c r="CT76" s="109"/>
      <c r="CU76" s="109"/>
      <c r="CV76" s="109"/>
      <c r="CW76" s="109"/>
      <c r="CX76" s="109"/>
      <c r="CY76" s="109"/>
      <c r="CZ76" s="109"/>
      <c r="DA76" s="109"/>
      <c r="DB76" s="109"/>
      <c r="DC76" s="188">
        <f>SUM(CP76:DB76)</f>
        <v>0</v>
      </c>
      <c r="DD76" s="138">
        <f>+CP76</f>
        <v>0</v>
      </c>
      <c r="DE76" s="109"/>
      <c r="DF76" s="109"/>
      <c r="DG76" s="109"/>
      <c r="DH76" s="109"/>
      <c r="DI76" s="109"/>
      <c r="DJ76" s="109"/>
      <c r="DK76" s="109"/>
      <c r="DL76" s="109"/>
      <c r="DM76" s="109"/>
      <c r="DN76" s="109"/>
      <c r="DO76" s="109"/>
      <c r="DP76" s="109"/>
      <c r="DQ76" s="186">
        <v>0</v>
      </c>
      <c r="DR76" s="244"/>
      <c r="DS76" s="109"/>
      <c r="DT76" s="109"/>
      <c r="DU76" s="109"/>
      <c r="DV76" s="109"/>
      <c r="DW76" s="109"/>
      <c r="DX76" s="109"/>
      <c r="DY76" s="109"/>
      <c r="DZ76" s="109"/>
      <c r="EA76" s="109"/>
      <c r="EB76" s="109"/>
      <c r="EC76" s="109"/>
      <c r="ED76" s="109"/>
      <c r="EE76" s="51">
        <f>SUM(DR76:ED76)</f>
        <v>0</v>
      </c>
      <c r="EF76" s="38"/>
      <c r="EG76" s="376"/>
      <c r="EH76" s="376"/>
    </row>
    <row r="77" spans="1:138" s="8" customFormat="1" ht="42.75" customHeight="1" x14ac:dyDescent="0.2">
      <c r="A77" s="431" t="s">
        <v>119</v>
      </c>
      <c r="B77" s="428" t="s">
        <v>218</v>
      </c>
      <c r="C77" s="448">
        <v>0.12</v>
      </c>
      <c r="D77" s="448">
        <v>0.14000000000000001</v>
      </c>
      <c r="E77" s="407">
        <v>5.0000000000000001E-3</v>
      </c>
      <c r="F77" s="407">
        <v>5.0000000000000001E-3</v>
      </c>
      <c r="G77" s="407">
        <v>5.0000000000000001E-3</v>
      </c>
      <c r="H77" s="407">
        <v>5.0000000000000001E-3</v>
      </c>
      <c r="I77" s="407" t="s">
        <v>120</v>
      </c>
      <c r="J77" s="369">
        <v>33</v>
      </c>
      <c r="K77" s="407" t="s">
        <v>124</v>
      </c>
      <c r="L77" s="407" t="s">
        <v>211</v>
      </c>
      <c r="M77" s="369">
        <v>3301</v>
      </c>
      <c r="N77" s="407" t="s">
        <v>219</v>
      </c>
      <c r="O77" s="407" t="s">
        <v>200</v>
      </c>
      <c r="P77" s="457" t="s">
        <v>273</v>
      </c>
      <c r="Q77" s="375" t="s">
        <v>220</v>
      </c>
      <c r="R77" s="369" t="s">
        <v>221</v>
      </c>
      <c r="S77" s="375" t="s">
        <v>222</v>
      </c>
      <c r="T77" s="369" t="s">
        <v>223</v>
      </c>
      <c r="U77" s="369">
        <v>1</v>
      </c>
      <c r="V77" s="369" t="s">
        <v>140</v>
      </c>
      <c r="W77" s="369">
        <v>1</v>
      </c>
      <c r="X77" s="369">
        <v>1</v>
      </c>
      <c r="Y77" s="369">
        <v>1</v>
      </c>
      <c r="Z77" s="369">
        <v>1</v>
      </c>
      <c r="AA77" s="369">
        <v>1</v>
      </c>
      <c r="AB77" s="369" t="s">
        <v>141</v>
      </c>
      <c r="AC77" s="369">
        <v>1</v>
      </c>
      <c r="AD77" s="419">
        <f t="shared" si="9"/>
        <v>0</v>
      </c>
      <c r="AE77" s="407">
        <f>SUM(AH77*AK77)+(AH86*AK86)</f>
        <v>0</v>
      </c>
      <c r="AF77" s="407">
        <f>SUM(AH77*AM77)+(AH86*AM86)</f>
        <v>0</v>
      </c>
      <c r="AG77" s="151" t="s">
        <v>242</v>
      </c>
      <c r="AH77" s="113">
        <v>1</v>
      </c>
      <c r="AI77" s="213">
        <f>+SUMPRODUCT(AH78:AH85*AI78:AI85)</f>
        <v>0</v>
      </c>
      <c r="AJ77" s="213">
        <f>+SUMPRODUCT(AH78:AH85*AJ78:AJ85)</f>
        <v>0</v>
      </c>
      <c r="AK77" s="213">
        <f>+SUMPRODUCT(AH78:AH85*AK78:AK85)</f>
        <v>0</v>
      </c>
      <c r="AL77" s="213">
        <f>+SUMPRODUCT(AH78:AH85*AL78:AL85)</f>
        <v>0</v>
      </c>
      <c r="AM77" s="212">
        <f>SUM(AI77:AL77)</f>
        <v>0</v>
      </c>
      <c r="AN77" s="158"/>
      <c r="AO77" s="191"/>
      <c r="AP77" s="140"/>
      <c r="AQ77" s="141" t="s">
        <v>197</v>
      </c>
      <c r="AR77" s="402" t="s">
        <v>151</v>
      </c>
      <c r="AS77" s="375" t="s">
        <v>148</v>
      </c>
      <c r="AT77" s="378"/>
      <c r="AU77" s="567">
        <v>1078749000</v>
      </c>
      <c r="AV77" s="290" t="s">
        <v>244</v>
      </c>
      <c r="AW77" s="563" t="s">
        <v>245</v>
      </c>
      <c r="AX77" s="756" t="s">
        <v>5</v>
      </c>
      <c r="AY77" s="402">
        <v>83611</v>
      </c>
      <c r="AZ77" s="402" t="s">
        <v>9</v>
      </c>
      <c r="BA77" s="320"/>
      <c r="BB77" s="320">
        <v>22461854.545454547</v>
      </c>
      <c r="BC77" s="320">
        <v>22461854.545454547</v>
      </c>
      <c r="BD77" s="320">
        <v>22461854.545454547</v>
      </c>
      <c r="BE77" s="320">
        <v>22461854.545454547</v>
      </c>
      <c r="BF77" s="320">
        <v>22461854.545454547</v>
      </c>
      <c r="BG77" s="320">
        <v>22461854.545454547</v>
      </c>
      <c r="BH77" s="320">
        <v>22461854.545454547</v>
      </c>
      <c r="BI77" s="320">
        <v>22461854.545454547</v>
      </c>
      <c r="BJ77" s="320">
        <v>22461854.545454547</v>
      </c>
      <c r="BK77" s="320">
        <v>22461854.545454547</v>
      </c>
      <c r="BL77" s="320">
        <v>22461854.545454547</v>
      </c>
      <c r="BM77" s="320">
        <v>1535498000</v>
      </c>
      <c r="BN77" s="194"/>
      <c r="BO77" s="336"/>
      <c r="BP77" s="336"/>
      <c r="BQ77" s="336"/>
      <c r="BR77" s="336"/>
      <c r="BS77" s="336"/>
      <c r="BT77" s="336"/>
      <c r="BU77" s="336"/>
      <c r="BV77" s="336"/>
      <c r="BW77" s="336"/>
      <c r="BX77" s="336"/>
      <c r="BY77" s="336">
        <v>1535498000</v>
      </c>
      <c r="BZ77" s="336"/>
      <c r="CA77" s="687">
        <f>SUM(BN77:BY92)</f>
        <v>1535498000</v>
      </c>
      <c r="CB77" s="198"/>
      <c r="CC77" s="138"/>
      <c r="CD77" s="138"/>
      <c r="CE77" s="138"/>
      <c r="CF77" s="197"/>
      <c r="CG77" s="138"/>
      <c r="CH77" s="138"/>
      <c r="CI77" s="138"/>
      <c r="CJ77" s="138"/>
      <c r="CK77" s="138"/>
      <c r="CL77" s="138"/>
      <c r="CM77" s="138">
        <v>1535498000</v>
      </c>
      <c r="CN77" s="138"/>
      <c r="CO77" s="758">
        <f>SUM(CB77:CM92)</f>
        <v>1535498000</v>
      </c>
      <c r="CP77" s="138">
        <f>+CB77</f>
        <v>0</v>
      </c>
      <c r="CQ77" s="109"/>
      <c r="CR77" s="109"/>
      <c r="CS77" s="109"/>
      <c r="CT77" s="109"/>
      <c r="CU77" s="109"/>
      <c r="CV77" s="109"/>
      <c r="CW77" s="109"/>
      <c r="CX77" s="109"/>
      <c r="CY77" s="109"/>
      <c r="CZ77" s="109"/>
      <c r="DA77" s="109"/>
      <c r="DB77" s="109"/>
      <c r="DC77" s="766">
        <f>SUM(CP77:DB92)</f>
        <v>0</v>
      </c>
      <c r="DD77" s="138">
        <f>+CP77</f>
        <v>0</v>
      </c>
      <c r="DE77" s="109"/>
      <c r="DF77" s="109"/>
      <c r="DG77" s="109"/>
      <c r="DH77" s="109"/>
      <c r="DI77" s="109"/>
      <c r="DJ77" s="109"/>
      <c r="DK77" s="109"/>
      <c r="DL77" s="109"/>
      <c r="DM77" s="109"/>
      <c r="DN77" s="109"/>
      <c r="DO77" s="109"/>
      <c r="DP77" s="109"/>
      <c r="DQ77" s="766">
        <v>0</v>
      </c>
      <c r="DR77" s="244"/>
      <c r="DS77" s="109"/>
      <c r="DT77" s="109"/>
      <c r="DU77" s="109"/>
      <c r="DV77" s="109"/>
      <c r="DW77" s="109"/>
      <c r="DX77" s="109"/>
      <c r="DY77" s="109"/>
      <c r="DZ77" s="109"/>
      <c r="EA77" s="109"/>
      <c r="EB77" s="109"/>
      <c r="EC77" s="109"/>
      <c r="ED77" s="109"/>
      <c r="EE77" s="774">
        <f>SUM(DR77:EC92)</f>
        <v>0</v>
      </c>
      <c r="EF77" s="38"/>
      <c r="EG77" s="376"/>
      <c r="EH77" s="376"/>
    </row>
    <row r="78" spans="1:138" s="8" customFormat="1" ht="45.75" customHeight="1" x14ac:dyDescent="0.2">
      <c r="A78" s="432"/>
      <c r="B78" s="429"/>
      <c r="C78" s="449"/>
      <c r="D78" s="449"/>
      <c r="E78" s="408"/>
      <c r="F78" s="408"/>
      <c r="G78" s="408"/>
      <c r="H78" s="408"/>
      <c r="I78" s="408"/>
      <c r="J78" s="370"/>
      <c r="K78" s="408"/>
      <c r="L78" s="408"/>
      <c r="M78" s="370"/>
      <c r="N78" s="408"/>
      <c r="O78" s="408"/>
      <c r="P78" s="458"/>
      <c r="Q78" s="376"/>
      <c r="R78" s="370"/>
      <c r="S78" s="376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420"/>
      <c r="AE78" s="408"/>
      <c r="AF78" s="408"/>
      <c r="AG78" s="327" t="s">
        <v>153</v>
      </c>
      <c r="AH78" s="139">
        <v>0.1</v>
      </c>
      <c r="AI78" s="200"/>
      <c r="AJ78" s="238"/>
      <c r="AK78" s="238"/>
      <c r="AL78" s="270"/>
      <c r="AM78" s="257">
        <f>SUM(AI78:AL78)</f>
        <v>0</v>
      </c>
      <c r="AN78" s="161">
        <v>45657</v>
      </c>
      <c r="AO78" s="251"/>
      <c r="AP78" s="216"/>
      <c r="AQ78" s="91" t="s">
        <v>197</v>
      </c>
      <c r="AR78" s="403"/>
      <c r="AS78" s="376"/>
      <c r="AT78" s="379"/>
      <c r="AU78" s="567"/>
      <c r="AV78" s="563"/>
      <c r="AW78" s="564"/>
      <c r="AX78" s="403"/>
      <c r="AY78" s="403"/>
      <c r="AZ78" s="403"/>
      <c r="BA78" s="320"/>
      <c r="BB78" s="320"/>
      <c r="BC78" s="320"/>
      <c r="BD78" s="320"/>
      <c r="BE78" s="320"/>
      <c r="BF78" s="320"/>
      <c r="BG78" s="320"/>
      <c r="BH78" s="320"/>
      <c r="BI78" s="320"/>
      <c r="BJ78" s="320"/>
      <c r="BK78" s="320"/>
      <c r="BL78" s="320"/>
      <c r="BM78" s="320">
        <f t="shared" si="2"/>
        <v>0</v>
      </c>
      <c r="BN78" s="410"/>
      <c r="BO78" s="336"/>
      <c r="BP78" s="336"/>
      <c r="BQ78" s="336"/>
      <c r="BR78" s="410"/>
      <c r="BS78" s="410"/>
      <c r="BT78" s="410"/>
      <c r="BU78" s="410"/>
      <c r="BV78" s="410"/>
      <c r="BW78" s="410"/>
      <c r="BX78" s="410"/>
      <c r="BY78" s="410"/>
      <c r="BZ78" s="336"/>
      <c r="CA78" s="688"/>
      <c r="CB78" s="410"/>
      <c r="CC78" s="195"/>
      <c r="CD78" s="195"/>
      <c r="CE78" s="195"/>
      <c r="CF78" s="410"/>
      <c r="CG78" s="410"/>
      <c r="CH78" s="410"/>
      <c r="CI78" s="410"/>
      <c r="CJ78" s="410"/>
      <c r="CK78" s="410"/>
      <c r="CL78" s="410"/>
      <c r="CM78" s="410"/>
      <c r="CN78" s="138"/>
      <c r="CO78" s="759"/>
      <c r="CP78" s="138">
        <f>+CB78</f>
        <v>0</v>
      </c>
      <c r="CQ78" s="109"/>
      <c r="CR78" s="109"/>
      <c r="CS78" s="109"/>
      <c r="CT78" s="109"/>
      <c r="CU78" s="109"/>
      <c r="CV78" s="109"/>
      <c r="CW78" s="109"/>
      <c r="CX78" s="109"/>
      <c r="CY78" s="109"/>
      <c r="CZ78" s="109"/>
      <c r="DA78" s="109"/>
      <c r="DB78" s="109"/>
      <c r="DC78" s="767"/>
      <c r="DD78" s="244">
        <f>+CP78</f>
        <v>0</v>
      </c>
      <c r="DE78" s="109"/>
      <c r="DF78" s="109"/>
      <c r="DG78" s="109"/>
      <c r="DH78" s="109"/>
      <c r="DI78" s="109"/>
      <c r="DJ78" s="109"/>
      <c r="DK78" s="109"/>
      <c r="DL78" s="109"/>
      <c r="DM78" s="109"/>
      <c r="DN78" s="109"/>
      <c r="DO78" s="109"/>
      <c r="DP78" s="109"/>
      <c r="DQ78" s="767"/>
      <c r="DR78" s="245"/>
      <c r="DS78" s="109"/>
      <c r="DT78" s="109"/>
      <c r="DU78" s="109"/>
      <c r="DV78" s="109"/>
      <c r="DW78" s="109"/>
      <c r="DX78" s="109"/>
      <c r="DY78" s="109"/>
      <c r="DZ78" s="109"/>
      <c r="EA78" s="109"/>
      <c r="EB78" s="109"/>
      <c r="EC78" s="109"/>
      <c r="ED78" s="109"/>
      <c r="EE78" s="775"/>
      <c r="EF78" s="38"/>
      <c r="EG78" s="376"/>
      <c r="EH78" s="376"/>
    </row>
    <row r="79" spans="1:138" s="8" customFormat="1" ht="37.5" customHeight="1" x14ac:dyDescent="0.2">
      <c r="A79" s="432"/>
      <c r="B79" s="429"/>
      <c r="C79" s="449"/>
      <c r="D79" s="449"/>
      <c r="E79" s="408"/>
      <c r="F79" s="408"/>
      <c r="G79" s="408"/>
      <c r="H79" s="408"/>
      <c r="I79" s="408"/>
      <c r="J79" s="370"/>
      <c r="K79" s="408"/>
      <c r="L79" s="408"/>
      <c r="M79" s="370"/>
      <c r="N79" s="408"/>
      <c r="O79" s="408"/>
      <c r="P79" s="458"/>
      <c r="Q79" s="376"/>
      <c r="R79" s="370"/>
      <c r="S79" s="376"/>
      <c r="T79" s="370"/>
      <c r="U79" s="370"/>
      <c r="V79" s="370"/>
      <c r="W79" s="370"/>
      <c r="X79" s="370"/>
      <c r="Y79" s="370"/>
      <c r="Z79" s="370"/>
      <c r="AA79" s="370"/>
      <c r="AB79" s="370"/>
      <c r="AC79" s="370"/>
      <c r="AD79" s="420"/>
      <c r="AE79" s="408"/>
      <c r="AF79" s="408"/>
      <c r="AG79" s="359" t="s">
        <v>154</v>
      </c>
      <c r="AH79" s="139">
        <v>0.1</v>
      </c>
      <c r="AI79" s="242"/>
      <c r="AJ79" s="219"/>
      <c r="AK79" s="239"/>
      <c r="AL79" s="270"/>
      <c r="AM79" s="257">
        <f t="shared" si="10"/>
        <v>0</v>
      </c>
      <c r="AN79" s="161">
        <v>45657</v>
      </c>
      <c r="AO79" s="73"/>
      <c r="AP79" s="218"/>
      <c r="AQ79" s="91" t="s">
        <v>197</v>
      </c>
      <c r="AR79" s="403"/>
      <c r="AS79" s="376"/>
      <c r="AT79" s="379"/>
      <c r="AU79" s="567"/>
      <c r="AV79" s="564"/>
      <c r="AW79" s="564"/>
      <c r="AX79" s="403"/>
      <c r="AY79" s="403"/>
      <c r="AZ79" s="403"/>
      <c r="BA79" s="320"/>
      <c r="BB79" s="320"/>
      <c r="BC79" s="320"/>
      <c r="BD79" s="320"/>
      <c r="BE79" s="320"/>
      <c r="BF79" s="320"/>
      <c r="BG79" s="320"/>
      <c r="BH79" s="320"/>
      <c r="BI79" s="320"/>
      <c r="BJ79" s="320"/>
      <c r="BK79" s="320"/>
      <c r="BL79" s="320"/>
      <c r="BM79" s="320">
        <f t="shared" si="2"/>
        <v>0</v>
      </c>
      <c r="BN79" s="411"/>
      <c r="BO79" s="336"/>
      <c r="BP79" s="336"/>
      <c r="BQ79" s="336"/>
      <c r="BR79" s="411"/>
      <c r="BS79" s="411"/>
      <c r="BT79" s="411"/>
      <c r="BU79" s="411"/>
      <c r="BV79" s="411"/>
      <c r="BW79" s="411"/>
      <c r="BX79" s="411"/>
      <c r="BY79" s="411"/>
      <c r="BZ79" s="336"/>
      <c r="CA79" s="688"/>
      <c r="CB79" s="411"/>
      <c r="CC79" s="195"/>
      <c r="CD79" s="195"/>
      <c r="CE79" s="195"/>
      <c r="CF79" s="411"/>
      <c r="CG79" s="411"/>
      <c r="CH79" s="411"/>
      <c r="CI79" s="411"/>
      <c r="CJ79" s="411"/>
      <c r="CK79" s="411"/>
      <c r="CL79" s="411"/>
      <c r="CM79" s="411"/>
      <c r="CN79" s="138"/>
      <c r="CO79" s="759"/>
      <c r="CP79" s="138"/>
      <c r="CQ79" s="109"/>
      <c r="CR79" s="109"/>
      <c r="CS79" s="109"/>
      <c r="CT79" s="109"/>
      <c r="CU79" s="109"/>
      <c r="CV79" s="109"/>
      <c r="CW79" s="109"/>
      <c r="CX79" s="109"/>
      <c r="CY79" s="109"/>
      <c r="CZ79" s="109"/>
      <c r="DA79" s="109"/>
      <c r="DB79" s="109"/>
      <c r="DC79" s="767"/>
      <c r="DD79" s="109"/>
      <c r="DE79" s="109"/>
      <c r="DF79" s="109"/>
      <c r="DG79" s="109"/>
      <c r="DH79" s="109"/>
      <c r="DI79" s="109"/>
      <c r="DJ79" s="109"/>
      <c r="DK79" s="109"/>
      <c r="DL79" s="109"/>
      <c r="DM79" s="109"/>
      <c r="DN79" s="109"/>
      <c r="DO79" s="109"/>
      <c r="DP79" s="109"/>
      <c r="DQ79" s="767"/>
      <c r="DR79" s="109"/>
      <c r="DS79" s="109"/>
      <c r="DT79" s="109"/>
      <c r="DU79" s="109"/>
      <c r="DV79" s="109"/>
      <c r="DW79" s="109"/>
      <c r="DX79" s="109"/>
      <c r="DY79" s="109"/>
      <c r="DZ79" s="109"/>
      <c r="EA79" s="109"/>
      <c r="EB79" s="109"/>
      <c r="EC79" s="109"/>
      <c r="ED79" s="109"/>
      <c r="EE79" s="775"/>
      <c r="EF79" s="38"/>
      <c r="EG79" s="376"/>
      <c r="EH79" s="376"/>
    </row>
    <row r="80" spans="1:138" s="8" customFormat="1" ht="45" customHeight="1" x14ac:dyDescent="0.2">
      <c r="A80" s="432"/>
      <c r="B80" s="429"/>
      <c r="C80" s="449"/>
      <c r="D80" s="449"/>
      <c r="E80" s="408"/>
      <c r="F80" s="408"/>
      <c r="G80" s="408"/>
      <c r="H80" s="408"/>
      <c r="I80" s="408"/>
      <c r="J80" s="370"/>
      <c r="K80" s="408"/>
      <c r="L80" s="408"/>
      <c r="M80" s="370"/>
      <c r="N80" s="408"/>
      <c r="O80" s="408"/>
      <c r="P80" s="458"/>
      <c r="Q80" s="376"/>
      <c r="R80" s="370"/>
      <c r="S80" s="376"/>
      <c r="T80" s="370"/>
      <c r="U80" s="370"/>
      <c r="V80" s="370"/>
      <c r="W80" s="370"/>
      <c r="X80" s="370"/>
      <c r="Y80" s="370"/>
      <c r="Z80" s="370"/>
      <c r="AA80" s="370"/>
      <c r="AB80" s="370"/>
      <c r="AC80" s="370"/>
      <c r="AD80" s="420"/>
      <c r="AE80" s="408"/>
      <c r="AF80" s="408"/>
      <c r="AG80" s="327" t="s">
        <v>155</v>
      </c>
      <c r="AH80" s="139">
        <v>0.1</v>
      </c>
      <c r="AI80" s="200"/>
      <c r="AJ80" s="238"/>
      <c r="AK80" s="239"/>
      <c r="AL80" s="269"/>
      <c r="AM80" s="257">
        <f t="shared" si="10"/>
        <v>0</v>
      </c>
      <c r="AN80" s="161">
        <v>45657</v>
      </c>
      <c r="AO80" s="251"/>
      <c r="AP80" s="216"/>
      <c r="AQ80" s="91" t="s">
        <v>197</v>
      </c>
      <c r="AR80" s="403"/>
      <c r="AS80" s="376"/>
      <c r="AT80" s="379"/>
      <c r="AU80" s="567"/>
      <c r="AV80" s="564"/>
      <c r="AW80" s="564"/>
      <c r="AX80" s="403"/>
      <c r="AY80" s="403"/>
      <c r="AZ80" s="403"/>
      <c r="BA80" s="320"/>
      <c r="BB80" s="320"/>
      <c r="BC80" s="320"/>
      <c r="BD80" s="320"/>
      <c r="BE80" s="320"/>
      <c r="BF80" s="320"/>
      <c r="BG80" s="320"/>
      <c r="BH80" s="320"/>
      <c r="BI80" s="320"/>
      <c r="BJ80" s="320"/>
      <c r="BK80" s="320"/>
      <c r="BL80" s="320"/>
      <c r="BM80" s="320">
        <f t="shared" si="2"/>
        <v>0</v>
      </c>
      <c r="BN80" s="411"/>
      <c r="BO80" s="336"/>
      <c r="BP80" s="336"/>
      <c r="BQ80" s="336"/>
      <c r="BR80" s="411"/>
      <c r="BS80" s="411"/>
      <c r="BT80" s="411"/>
      <c r="BU80" s="411"/>
      <c r="BV80" s="411"/>
      <c r="BW80" s="411"/>
      <c r="BX80" s="411"/>
      <c r="BY80" s="411"/>
      <c r="BZ80" s="336"/>
      <c r="CA80" s="688"/>
      <c r="CB80" s="411"/>
      <c r="CC80" s="195"/>
      <c r="CD80" s="195"/>
      <c r="CE80" s="195"/>
      <c r="CF80" s="411"/>
      <c r="CG80" s="411"/>
      <c r="CH80" s="411"/>
      <c r="CI80" s="411"/>
      <c r="CJ80" s="411"/>
      <c r="CK80" s="411"/>
      <c r="CL80" s="411"/>
      <c r="CM80" s="411"/>
      <c r="CN80" s="138"/>
      <c r="CO80" s="759"/>
      <c r="CP80" s="138"/>
      <c r="CQ80" s="109"/>
      <c r="CR80" s="109"/>
      <c r="CS80" s="109"/>
      <c r="CT80" s="109"/>
      <c r="CU80" s="109"/>
      <c r="CV80" s="109"/>
      <c r="CW80" s="109"/>
      <c r="CX80" s="109"/>
      <c r="CY80" s="109"/>
      <c r="CZ80" s="109"/>
      <c r="DA80" s="109"/>
      <c r="DB80" s="109"/>
      <c r="DC80" s="767"/>
      <c r="DD80" s="109"/>
      <c r="DE80" s="109"/>
      <c r="DF80" s="109"/>
      <c r="DG80" s="109"/>
      <c r="DH80" s="109"/>
      <c r="DI80" s="109"/>
      <c r="DJ80" s="109"/>
      <c r="DK80" s="109"/>
      <c r="DL80" s="109"/>
      <c r="DM80" s="109"/>
      <c r="DN80" s="109"/>
      <c r="DO80" s="109"/>
      <c r="DP80" s="109"/>
      <c r="DQ80" s="767"/>
      <c r="DR80" s="109"/>
      <c r="DS80" s="109"/>
      <c r="DT80" s="109"/>
      <c r="DU80" s="109"/>
      <c r="DV80" s="109"/>
      <c r="DW80" s="109"/>
      <c r="DX80" s="109"/>
      <c r="DY80" s="109"/>
      <c r="DZ80" s="109"/>
      <c r="EA80" s="109"/>
      <c r="EB80" s="109"/>
      <c r="EC80" s="109"/>
      <c r="ED80" s="109"/>
      <c r="EE80" s="775"/>
      <c r="EF80" s="38"/>
      <c r="EG80" s="376"/>
      <c r="EH80" s="376"/>
    </row>
    <row r="81" spans="1:138" s="8" customFormat="1" ht="37.5" customHeight="1" x14ac:dyDescent="0.2">
      <c r="A81" s="432"/>
      <c r="B81" s="429"/>
      <c r="C81" s="449"/>
      <c r="D81" s="449"/>
      <c r="E81" s="408"/>
      <c r="F81" s="408"/>
      <c r="G81" s="408"/>
      <c r="H81" s="408"/>
      <c r="I81" s="408"/>
      <c r="J81" s="370"/>
      <c r="K81" s="408"/>
      <c r="L81" s="408"/>
      <c r="M81" s="370"/>
      <c r="N81" s="408"/>
      <c r="O81" s="408"/>
      <c r="P81" s="458"/>
      <c r="Q81" s="376"/>
      <c r="R81" s="370"/>
      <c r="S81" s="376"/>
      <c r="T81" s="370"/>
      <c r="U81" s="370"/>
      <c r="V81" s="370"/>
      <c r="W81" s="370"/>
      <c r="X81" s="370"/>
      <c r="Y81" s="370"/>
      <c r="Z81" s="370"/>
      <c r="AA81" s="370"/>
      <c r="AB81" s="370"/>
      <c r="AC81" s="370"/>
      <c r="AD81" s="420"/>
      <c r="AE81" s="408"/>
      <c r="AF81" s="408"/>
      <c r="AG81" s="327" t="s">
        <v>156</v>
      </c>
      <c r="AH81" s="139">
        <v>0.1</v>
      </c>
      <c r="AI81" s="242"/>
      <c r="AJ81" s="243"/>
      <c r="AK81" s="239"/>
      <c r="AL81" s="270"/>
      <c r="AM81" s="257">
        <f t="shared" si="10"/>
        <v>0</v>
      </c>
      <c r="AN81" s="161">
        <v>45657</v>
      </c>
      <c r="AO81" s="111"/>
      <c r="AP81" s="216"/>
      <c r="AQ81" s="91" t="s">
        <v>197</v>
      </c>
      <c r="AR81" s="403"/>
      <c r="AS81" s="376"/>
      <c r="AT81" s="379"/>
      <c r="AU81" s="567"/>
      <c r="AV81" s="564"/>
      <c r="AW81" s="564"/>
      <c r="AX81" s="403"/>
      <c r="AY81" s="403"/>
      <c r="AZ81" s="403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>
        <f t="shared" si="2"/>
        <v>0</v>
      </c>
      <c r="BN81" s="411"/>
      <c r="BO81" s="336"/>
      <c r="BP81" s="336"/>
      <c r="BQ81" s="336"/>
      <c r="BR81" s="411"/>
      <c r="BS81" s="411"/>
      <c r="BT81" s="411"/>
      <c r="BU81" s="411"/>
      <c r="BV81" s="411"/>
      <c r="BW81" s="411"/>
      <c r="BX81" s="411"/>
      <c r="BY81" s="411"/>
      <c r="BZ81" s="336"/>
      <c r="CA81" s="688"/>
      <c r="CB81" s="411"/>
      <c r="CC81" s="195"/>
      <c r="CD81" s="195"/>
      <c r="CE81" s="195"/>
      <c r="CF81" s="411"/>
      <c r="CG81" s="411"/>
      <c r="CH81" s="411"/>
      <c r="CI81" s="411"/>
      <c r="CJ81" s="411"/>
      <c r="CK81" s="411"/>
      <c r="CL81" s="411"/>
      <c r="CM81" s="411"/>
      <c r="CN81" s="138"/>
      <c r="CO81" s="759"/>
      <c r="CP81" s="138"/>
      <c r="CQ81" s="109"/>
      <c r="CR81" s="109"/>
      <c r="CS81" s="109"/>
      <c r="CT81" s="109"/>
      <c r="CU81" s="109"/>
      <c r="CV81" s="109"/>
      <c r="CW81" s="109"/>
      <c r="CX81" s="109"/>
      <c r="CY81" s="109"/>
      <c r="CZ81" s="109"/>
      <c r="DA81" s="109"/>
      <c r="DB81" s="109"/>
      <c r="DC81" s="767"/>
      <c r="DD81" s="109"/>
      <c r="DE81" s="109"/>
      <c r="DF81" s="109"/>
      <c r="DG81" s="109"/>
      <c r="DH81" s="109"/>
      <c r="DI81" s="109"/>
      <c r="DJ81" s="109"/>
      <c r="DK81" s="109"/>
      <c r="DL81" s="109"/>
      <c r="DM81" s="109"/>
      <c r="DN81" s="109"/>
      <c r="DO81" s="109"/>
      <c r="DP81" s="109"/>
      <c r="DQ81" s="767"/>
      <c r="DR81" s="109"/>
      <c r="DS81" s="109"/>
      <c r="DT81" s="109"/>
      <c r="DU81" s="109"/>
      <c r="DV81" s="109"/>
      <c r="DW81" s="109"/>
      <c r="DX81" s="109"/>
      <c r="DY81" s="109"/>
      <c r="DZ81" s="109"/>
      <c r="EA81" s="109"/>
      <c r="EB81" s="109"/>
      <c r="EC81" s="109"/>
      <c r="ED81" s="109"/>
      <c r="EE81" s="775"/>
      <c r="EF81" s="38"/>
      <c r="EG81" s="376"/>
      <c r="EH81" s="376"/>
    </row>
    <row r="82" spans="1:138" s="8" customFormat="1" ht="48.75" customHeight="1" x14ac:dyDescent="0.2">
      <c r="A82" s="432"/>
      <c r="B82" s="429"/>
      <c r="C82" s="449"/>
      <c r="D82" s="449"/>
      <c r="E82" s="408"/>
      <c r="F82" s="408"/>
      <c r="G82" s="408"/>
      <c r="H82" s="408"/>
      <c r="I82" s="408"/>
      <c r="J82" s="370"/>
      <c r="K82" s="408"/>
      <c r="L82" s="408"/>
      <c r="M82" s="370"/>
      <c r="N82" s="408"/>
      <c r="O82" s="408"/>
      <c r="P82" s="458"/>
      <c r="Q82" s="376"/>
      <c r="R82" s="370"/>
      <c r="S82" s="376"/>
      <c r="T82" s="370"/>
      <c r="U82" s="370"/>
      <c r="V82" s="370"/>
      <c r="W82" s="370"/>
      <c r="X82" s="370"/>
      <c r="Y82" s="370"/>
      <c r="Z82" s="370"/>
      <c r="AA82" s="370"/>
      <c r="AB82" s="370"/>
      <c r="AC82" s="370"/>
      <c r="AD82" s="420"/>
      <c r="AE82" s="408"/>
      <c r="AF82" s="408"/>
      <c r="AG82" s="327" t="s">
        <v>157</v>
      </c>
      <c r="AH82" s="139">
        <v>0.1</v>
      </c>
      <c r="AI82" s="200"/>
      <c r="AJ82" s="238"/>
      <c r="AK82" s="239"/>
      <c r="AL82" s="270"/>
      <c r="AM82" s="257">
        <f t="shared" si="10"/>
        <v>0</v>
      </c>
      <c r="AN82" s="161">
        <v>45657</v>
      </c>
      <c r="AO82" s="251"/>
      <c r="AP82" s="216"/>
      <c r="AQ82" s="91" t="s">
        <v>197</v>
      </c>
      <c r="AR82" s="403"/>
      <c r="AS82" s="376"/>
      <c r="AT82" s="379"/>
      <c r="AU82" s="567"/>
      <c r="AV82" s="564"/>
      <c r="AW82" s="564"/>
      <c r="AX82" s="403"/>
      <c r="AY82" s="403"/>
      <c r="AZ82" s="403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>
        <f t="shared" si="2"/>
        <v>0</v>
      </c>
      <c r="BN82" s="411"/>
      <c r="BO82" s="336"/>
      <c r="BP82" s="336"/>
      <c r="BQ82" s="336"/>
      <c r="BR82" s="411"/>
      <c r="BS82" s="411"/>
      <c r="BT82" s="411"/>
      <c r="BU82" s="411"/>
      <c r="BV82" s="411"/>
      <c r="BW82" s="411"/>
      <c r="BX82" s="411"/>
      <c r="BY82" s="411"/>
      <c r="BZ82" s="336"/>
      <c r="CA82" s="688"/>
      <c r="CB82" s="411"/>
      <c r="CC82" s="195"/>
      <c r="CD82" s="195"/>
      <c r="CE82" s="195"/>
      <c r="CF82" s="411"/>
      <c r="CG82" s="411"/>
      <c r="CH82" s="411"/>
      <c r="CI82" s="411"/>
      <c r="CJ82" s="411"/>
      <c r="CK82" s="411"/>
      <c r="CL82" s="411"/>
      <c r="CM82" s="411"/>
      <c r="CN82" s="138"/>
      <c r="CO82" s="759"/>
      <c r="CP82" s="138"/>
      <c r="CQ82" s="109"/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767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767"/>
      <c r="DR82" s="109"/>
      <c r="DS82" s="109"/>
      <c r="DT82" s="109"/>
      <c r="DU82" s="109"/>
      <c r="DV82" s="109"/>
      <c r="DW82" s="109"/>
      <c r="DX82" s="109"/>
      <c r="DY82" s="109"/>
      <c r="DZ82" s="109"/>
      <c r="EA82" s="109"/>
      <c r="EB82" s="109"/>
      <c r="EC82" s="109"/>
      <c r="ED82" s="109"/>
      <c r="EE82" s="775"/>
      <c r="EF82" s="38"/>
      <c r="EG82" s="376"/>
      <c r="EH82" s="376"/>
    </row>
    <row r="83" spans="1:138" s="8" customFormat="1" ht="43.5" customHeight="1" x14ac:dyDescent="0.2">
      <c r="A83" s="432"/>
      <c r="B83" s="429"/>
      <c r="C83" s="449"/>
      <c r="D83" s="449"/>
      <c r="E83" s="408"/>
      <c r="F83" s="408"/>
      <c r="G83" s="408"/>
      <c r="H83" s="408"/>
      <c r="I83" s="408"/>
      <c r="J83" s="370"/>
      <c r="K83" s="408"/>
      <c r="L83" s="408"/>
      <c r="M83" s="370"/>
      <c r="N83" s="408"/>
      <c r="O83" s="408"/>
      <c r="P83" s="458"/>
      <c r="Q83" s="376"/>
      <c r="R83" s="370"/>
      <c r="S83" s="376"/>
      <c r="T83" s="370"/>
      <c r="U83" s="370"/>
      <c r="V83" s="370"/>
      <c r="W83" s="370"/>
      <c r="X83" s="370"/>
      <c r="Y83" s="370"/>
      <c r="Z83" s="370"/>
      <c r="AA83" s="370"/>
      <c r="AB83" s="370"/>
      <c r="AC83" s="370"/>
      <c r="AD83" s="420"/>
      <c r="AE83" s="408"/>
      <c r="AF83" s="408"/>
      <c r="AG83" s="327" t="s">
        <v>184</v>
      </c>
      <c r="AH83" s="139">
        <v>0.1</v>
      </c>
      <c r="AI83" s="200"/>
      <c r="AJ83" s="238"/>
      <c r="AK83" s="239"/>
      <c r="AL83" s="270"/>
      <c r="AM83" s="257">
        <f t="shared" si="10"/>
        <v>0</v>
      </c>
      <c r="AN83" s="161">
        <v>45657</v>
      </c>
      <c r="AO83" s="251"/>
      <c r="AP83" s="216"/>
      <c r="AQ83" s="91" t="s">
        <v>197</v>
      </c>
      <c r="AR83" s="403"/>
      <c r="AS83" s="376"/>
      <c r="AT83" s="379"/>
      <c r="AU83" s="567"/>
      <c r="AV83" s="564"/>
      <c r="AW83" s="564"/>
      <c r="AX83" s="403"/>
      <c r="AY83" s="403"/>
      <c r="AZ83" s="403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>
        <f t="shared" si="2"/>
        <v>0</v>
      </c>
      <c r="BN83" s="411"/>
      <c r="BO83" s="336"/>
      <c r="BP83" s="336"/>
      <c r="BQ83" s="336"/>
      <c r="BR83" s="411"/>
      <c r="BS83" s="411"/>
      <c r="BT83" s="411"/>
      <c r="BU83" s="411"/>
      <c r="BV83" s="411"/>
      <c r="BW83" s="411"/>
      <c r="BX83" s="411"/>
      <c r="BY83" s="411"/>
      <c r="BZ83" s="336"/>
      <c r="CA83" s="688"/>
      <c r="CB83" s="411"/>
      <c r="CC83" s="195"/>
      <c r="CD83" s="195"/>
      <c r="CE83" s="195"/>
      <c r="CF83" s="411"/>
      <c r="CG83" s="411"/>
      <c r="CH83" s="411"/>
      <c r="CI83" s="411"/>
      <c r="CJ83" s="411"/>
      <c r="CK83" s="411"/>
      <c r="CL83" s="411"/>
      <c r="CM83" s="411"/>
      <c r="CN83" s="138"/>
      <c r="CO83" s="759"/>
      <c r="CP83" s="138"/>
      <c r="CQ83" s="109"/>
      <c r="CR83" s="109"/>
      <c r="CS83" s="109"/>
      <c r="CT83" s="109"/>
      <c r="CU83" s="109"/>
      <c r="CV83" s="109"/>
      <c r="CW83" s="109"/>
      <c r="CX83" s="109"/>
      <c r="CY83" s="109"/>
      <c r="CZ83" s="109"/>
      <c r="DA83" s="109"/>
      <c r="DB83" s="109"/>
      <c r="DC83" s="767"/>
      <c r="DD83" s="109"/>
      <c r="DE83" s="109"/>
      <c r="DF83" s="109"/>
      <c r="DG83" s="109"/>
      <c r="DH83" s="109"/>
      <c r="DI83" s="109"/>
      <c r="DJ83" s="109"/>
      <c r="DK83" s="109"/>
      <c r="DL83" s="109"/>
      <c r="DM83" s="109"/>
      <c r="DN83" s="109"/>
      <c r="DO83" s="109"/>
      <c r="DP83" s="109"/>
      <c r="DQ83" s="767"/>
      <c r="DR83" s="109"/>
      <c r="DS83" s="109"/>
      <c r="DT83" s="109"/>
      <c r="DU83" s="109"/>
      <c r="DV83" s="109"/>
      <c r="DW83" s="109"/>
      <c r="DX83" s="109"/>
      <c r="DY83" s="109"/>
      <c r="DZ83" s="109"/>
      <c r="EA83" s="109"/>
      <c r="EB83" s="109"/>
      <c r="EC83" s="109"/>
      <c r="ED83" s="109"/>
      <c r="EE83" s="775"/>
      <c r="EF83" s="38"/>
      <c r="EG83" s="376"/>
      <c r="EH83" s="376"/>
    </row>
    <row r="84" spans="1:138" s="8" customFormat="1" ht="40.5" customHeight="1" x14ac:dyDescent="0.2">
      <c r="A84" s="432"/>
      <c r="B84" s="429"/>
      <c r="C84" s="449"/>
      <c r="D84" s="449"/>
      <c r="E84" s="408"/>
      <c r="F84" s="408"/>
      <c r="G84" s="408"/>
      <c r="H84" s="408"/>
      <c r="I84" s="408"/>
      <c r="J84" s="370"/>
      <c r="K84" s="408"/>
      <c r="L84" s="408"/>
      <c r="M84" s="370"/>
      <c r="N84" s="408"/>
      <c r="O84" s="408"/>
      <c r="P84" s="458"/>
      <c r="Q84" s="376"/>
      <c r="R84" s="370"/>
      <c r="S84" s="376"/>
      <c r="T84" s="370"/>
      <c r="U84" s="370"/>
      <c r="V84" s="370"/>
      <c r="W84" s="370"/>
      <c r="X84" s="370"/>
      <c r="Y84" s="370"/>
      <c r="Z84" s="370"/>
      <c r="AA84" s="370"/>
      <c r="AB84" s="370"/>
      <c r="AC84" s="370"/>
      <c r="AD84" s="420"/>
      <c r="AE84" s="408"/>
      <c r="AF84" s="408"/>
      <c r="AG84" s="327" t="s">
        <v>158</v>
      </c>
      <c r="AH84" s="139">
        <v>0.2</v>
      </c>
      <c r="AI84" s="200"/>
      <c r="AJ84" s="238"/>
      <c r="AK84" s="239"/>
      <c r="AL84" s="239"/>
      <c r="AM84" s="257">
        <f t="shared" si="10"/>
        <v>0</v>
      </c>
      <c r="AN84" s="161">
        <v>45657</v>
      </c>
      <c r="AO84" s="201"/>
      <c r="AP84" s="216"/>
      <c r="AQ84" s="91" t="s">
        <v>197</v>
      </c>
      <c r="AR84" s="403"/>
      <c r="AS84" s="376"/>
      <c r="AT84" s="379"/>
      <c r="AU84" s="567"/>
      <c r="AV84" s="564"/>
      <c r="AW84" s="564"/>
      <c r="AX84" s="403"/>
      <c r="AY84" s="403"/>
      <c r="AZ84" s="403"/>
      <c r="BA84" s="320"/>
      <c r="BB84" s="320"/>
      <c r="BC84" s="320"/>
      <c r="BD84" s="320"/>
      <c r="BE84" s="320"/>
      <c r="BF84" s="320"/>
      <c r="BG84" s="320"/>
      <c r="BH84" s="320"/>
      <c r="BI84" s="320"/>
      <c r="BJ84" s="320"/>
      <c r="BK84" s="320"/>
      <c r="BL84" s="320"/>
      <c r="BM84" s="320">
        <f t="shared" si="2"/>
        <v>0</v>
      </c>
      <c r="BN84" s="411"/>
      <c r="BO84" s="336"/>
      <c r="BP84" s="336"/>
      <c r="BQ84" s="336"/>
      <c r="BR84" s="411"/>
      <c r="BS84" s="411"/>
      <c r="BT84" s="411"/>
      <c r="BU84" s="411"/>
      <c r="BV84" s="411"/>
      <c r="BW84" s="411"/>
      <c r="BX84" s="411"/>
      <c r="BY84" s="411"/>
      <c r="BZ84" s="336"/>
      <c r="CA84" s="688"/>
      <c r="CB84" s="411"/>
      <c r="CC84" s="195"/>
      <c r="CD84" s="195"/>
      <c r="CE84" s="195"/>
      <c r="CF84" s="411"/>
      <c r="CG84" s="411"/>
      <c r="CH84" s="411"/>
      <c r="CI84" s="411"/>
      <c r="CJ84" s="411"/>
      <c r="CK84" s="411"/>
      <c r="CL84" s="411"/>
      <c r="CM84" s="411"/>
      <c r="CN84" s="138"/>
      <c r="CO84" s="759"/>
      <c r="CP84" s="138"/>
      <c r="CQ84" s="109"/>
      <c r="CR84" s="109"/>
      <c r="CS84" s="109"/>
      <c r="CT84" s="109"/>
      <c r="CU84" s="109"/>
      <c r="CV84" s="109"/>
      <c r="CW84" s="109"/>
      <c r="CX84" s="109"/>
      <c r="CY84" s="109"/>
      <c r="CZ84" s="109"/>
      <c r="DA84" s="109"/>
      <c r="DB84" s="109"/>
      <c r="DC84" s="767"/>
      <c r="DD84" s="109"/>
      <c r="DE84" s="109"/>
      <c r="DF84" s="109"/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767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09"/>
      <c r="ED84" s="109"/>
      <c r="EE84" s="775"/>
      <c r="EF84" s="38"/>
      <c r="EG84" s="376"/>
      <c r="EH84" s="376"/>
    </row>
    <row r="85" spans="1:138" s="8" customFormat="1" ht="45" customHeight="1" x14ac:dyDescent="0.2">
      <c r="A85" s="432"/>
      <c r="B85" s="429"/>
      <c r="C85" s="449"/>
      <c r="D85" s="449"/>
      <c r="E85" s="408"/>
      <c r="F85" s="408"/>
      <c r="G85" s="408"/>
      <c r="H85" s="408"/>
      <c r="I85" s="408"/>
      <c r="J85" s="370"/>
      <c r="K85" s="408"/>
      <c r="L85" s="408"/>
      <c r="M85" s="370"/>
      <c r="N85" s="408"/>
      <c r="O85" s="408"/>
      <c r="P85" s="458"/>
      <c r="Q85" s="376"/>
      <c r="R85" s="370"/>
      <c r="S85" s="376"/>
      <c r="T85" s="370"/>
      <c r="U85" s="370"/>
      <c r="V85" s="370"/>
      <c r="W85" s="370"/>
      <c r="X85" s="370"/>
      <c r="Y85" s="370"/>
      <c r="Z85" s="370"/>
      <c r="AA85" s="370"/>
      <c r="AB85" s="370"/>
      <c r="AC85" s="370"/>
      <c r="AD85" s="420"/>
      <c r="AE85" s="408"/>
      <c r="AF85" s="408"/>
      <c r="AG85" s="327" t="s">
        <v>164</v>
      </c>
      <c r="AH85" s="139">
        <v>0.2</v>
      </c>
      <c r="AI85" s="200"/>
      <c r="AJ85" s="238"/>
      <c r="AK85" s="239"/>
      <c r="AL85" s="239"/>
      <c r="AM85" s="257">
        <f t="shared" si="10"/>
        <v>0</v>
      </c>
      <c r="AN85" s="161">
        <v>45657</v>
      </c>
      <c r="AO85" s="111"/>
      <c r="AP85" s="216"/>
      <c r="AQ85" s="91" t="s">
        <v>197</v>
      </c>
      <c r="AR85" s="403"/>
      <c r="AS85" s="376"/>
      <c r="AT85" s="379"/>
      <c r="AU85" s="567"/>
      <c r="AV85" s="565"/>
      <c r="AW85" s="565"/>
      <c r="AX85" s="404"/>
      <c r="AY85" s="404"/>
      <c r="AZ85" s="404"/>
      <c r="BA85" s="320"/>
      <c r="BB85" s="320"/>
      <c r="BC85" s="320"/>
      <c r="BD85" s="320"/>
      <c r="BE85" s="320"/>
      <c r="BF85" s="320"/>
      <c r="BG85" s="320"/>
      <c r="BH85" s="320"/>
      <c r="BI85" s="320"/>
      <c r="BJ85" s="320"/>
      <c r="BK85" s="320"/>
      <c r="BL85" s="320"/>
      <c r="BM85" s="320">
        <f t="shared" si="2"/>
        <v>0</v>
      </c>
      <c r="BN85" s="412"/>
      <c r="BO85" s="336"/>
      <c r="BP85" s="336"/>
      <c r="BQ85" s="336"/>
      <c r="BR85" s="412"/>
      <c r="BS85" s="412"/>
      <c r="BT85" s="412"/>
      <c r="BU85" s="412"/>
      <c r="BV85" s="412"/>
      <c r="BW85" s="412"/>
      <c r="BX85" s="412"/>
      <c r="BY85" s="412"/>
      <c r="BZ85" s="336"/>
      <c r="CA85" s="688"/>
      <c r="CB85" s="412"/>
      <c r="CC85" s="195"/>
      <c r="CD85" s="195"/>
      <c r="CE85" s="195"/>
      <c r="CF85" s="412"/>
      <c r="CG85" s="412"/>
      <c r="CH85" s="412"/>
      <c r="CI85" s="412"/>
      <c r="CJ85" s="412"/>
      <c r="CK85" s="412"/>
      <c r="CL85" s="412"/>
      <c r="CM85" s="412"/>
      <c r="CN85" s="138"/>
      <c r="CO85" s="759"/>
      <c r="CP85" s="138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767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767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775"/>
      <c r="EF85" s="38"/>
      <c r="EG85" s="376"/>
      <c r="EH85" s="376"/>
    </row>
    <row r="86" spans="1:138" s="8" customFormat="1" ht="34.5" customHeight="1" x14ac:dyDescent="0.2">
      <c r="A86" s="432"/>
      <c r="B86" s="429"/>
      <c r="C86" s="449"/>
      <c r="D86" s="449"/>
      <c r="E86" s="408"/>
      <c r="F86" s="408"/>
      <c r="G86" s="408"/>
      <c r="H86" s="408"/>
      <c r="I86" s="408"/>
      <c r="J86" s="370"/>
      <c r="K86" s="408"/>
      <c r="L86" s="408"/>
      <c r="M86" s="370"/>
      <c r="N86" s="408"/>
      <c r="O86" s="408"/>
      <c r="P86" s="458"/>
      <c r="Q86" s="376"/>
      <c r="R86" s="370"/>
      <c r="S86" s="376"/>
      <c r="T86" s="370"/>
      <c r="U86" s="370"/>
      <c r="V86" s="370"/>
      <c r="W86" s="370"/>
      <c r="X86" s="370"/>
      <c r="Y86" s="370"/>
      <c r="Z86" s="370"/>
      <c r="AA86" s="370"/>
      <c r="AB86" s="370"/>
      <c r="AC86" s="370"/>
      <c r="AD86" s="420"/>
      <c r="AE86" s="408"/>
      <c r="AF86" s="408"/>
      <c r="AG86" s="151" t="s">
        <v>243</v>
      </c>
      <c r="AH86" s="113">
        <v>1</v>
      </c>
      <c r="AI86" s="177">
        <v>0</v>
      </c>
      <c r="AJ86" s="173">
        <f>+SUMPRODUCT(AH87:AH92*AJ87:AJ92)</f>
        <v>0</v>
      </c>
      <c r="AK86" s="173">
        <f>+SUMPRODUCT(AH87:AH92*AK87:AK92)</f>
        <v>0</v>
      </c>
      <c r="AL86" s="173">
        <f>+SUMPRODUCT(AH87:AH92*AL87:AL92)</f>
        <v>0</v>
      </c>
      <c r="AM86" s="212">
        <f t="shared" si="10"/>
        <v>0</v>
      </c>
      <c r="AN86" s="158"/>
      <c r="AO86" s="191"/>
      <c r="AP86" s="140"/>
      <c r="AQ86" s="141" t="s">
        <v>197</v>
      </c>
      <c r="AR86" s="403"/>
      <c r="AS86" s="376"/>
      <c r="AT86" s="379"/>
      <c r="AU86" s="567"/>
      <c r="AV86" s="286"/>
      <c r="AW86" s="563" t="s">
        <v>247</v>
      </c>
      <c r="AX86" s="402" t="s">
        <v>232</v>
      </c>
      <c r="AY86" s="402">
        <v>96220</v>
      </c>
      <c r="AZ86" s="402" t="s">
        <v>11</v>
      </c>
      <c r="BA86" s="320"/>
      <c r="BB86" s="320"/>
      <c r="BC86" s="320"/>
      <c r="BD86" s="320"/>
      <c r="BE86" s="320"/>
      <c r="BF86" s="320"/>
      <c r="BG86" s="320"/>
      <c r="BH86" s="320"/>
      <c r="BI86" s="320"/>
      <c r="BJ86" s="320"/>
      <c r="BK86" s="320"/>
      <c r="BL86" s="320"/>
      <c r="BM86" s="320">
        <f t="shared" si="2"/>
        <v>0</v>
      </c>
      <c r="BN86" s="332"/>
      <c r="BO86" s="332"/>
      <c r="BP86" s="332"/>
      <c r="BQ86" s="332"/>
      <c r="BR86" s="332"/>
      <c r="BS86" s="332"/>
      <c r="BT86" s="332"/>
      <c r="BU86" s="332"/>
      <c r="BV86" s="332"/>
      <c r="BW86" s="332"/>
      <c r="BX86" s="332"/>
      <c r="BY86" s="336"/>
      <c r="BZ86" s="332"/>
      <c r="CA86" s="688"/>
      <c r="CB86" s="138"/>
      <c r="CC86" s="138"/>
      <c r="CD86" s="138"/>
      <c r="CE86" s="138"/>
      <c r="CF86" s="138"/>
      <c r="CG86" s="138"/>
      <c r="CH86" s="138"/>
      <c r="CI86" s="138"/>
      <c r="CJ86" s="138"/>
      <c r="CK86" s="138"/>
      <c r="CL86" s="138"/>
      <c r="CM86" s="138"/>
      <c r="CN86" s="138"/>
      <c r="CO86" s="759"/>
      <c r="CP86" s="138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38">
        <f>+CM86</f>
        <v>0</v>
      </c>
      <c r="DB86" s="109"/>
      <c r="DC86" s="767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38">
        <f>+DA86</f>
        <v>0</v>
      </c>
      <c r="DP86" s="109"/>
      <c r="DQ86" s="767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38">
        <f>+DO86</f>
        <v>0</v>
      </c>
      <c r="ED86" s="109"/>
      <c r="EE86" s="775"/>
      <c r="EF86" s="38"/>
      <c r="EG86" s="376"/>
      <c r="EH86" s="376"/>
    </row>
    <row r="87" spans="1:138" s="8" customFormat="1" ht="32.25" customHeight="1" x14ac:dyDescent="0.2">
      <c r="A87" s="432"/>
      <c r="B87" s="429"/>
      <c r="C87" s="449"/>
      <c r="D87" s="449"/>
      <c r="E87" s="408"/>
      <c r="F87" s="408"/>
      <c r="G87" s="408"/>
      <c r="H87" s="408"/>
      <c r="I87" s="408"/>
      <c r="J87" s="370"/>
      <c r="K87" s="408"/>
      <c r="L87" s="408"/>
      <c r="M87" s="370"/>
      <c r="N87" s="408"/>
      <c r="O87" s="408"/>
      <c r="P87" s="458"/>
      <c r="Q87" s="376"/>
      <c r="R87" s="370"/>
      <c r="S87" s="376"/>
      <c r="T87" s="370"/>
      <c r="U87" s="370"/>
      <c r="V87" s="370"/>
      <c r="W87" s="370"/>
      <c r="X87" s="370"/>
      <c r="Y87" s="370"/>
      <c r="Z87" s="370"/>
      <c r="AA87" s="370"/>
      <c r="AB87" s="370"/>
      <c r="AC87" s="370"/>
      <c r="AD87" s="420"/>
      <c r="AE87" s="408"/>
      <c r="AF87" s="408"/>
      <c r="AG87" s="327" t="s">
        <v>290</v>
      </c>
      <c r="AH87" s="139">
        <v>0.35</v>
      </c>
      <c r="AI87" s="243"/>
      <c r="AJ87" s="226"/>
      <c r="AK87" s="270"/>
      <c r="AL87" s="270"/>
      <c r="AM87" s="241">
        <f t="shared" si="10"/>
        <v>0</v>
      </c>
      <c r="AN87" s="161">
        <v>45646</v>
      </c>
      <c r="AO87" s="111"/>
      <c r="AP87" s="73"/>
      <c r="AQ87" s="91" t="s">
        <v>197</v>
      </c>
      <c r="AR87" s="403"/>
      <c r="AS87" s="376"/>
      <c r="AT87" s="379"/>
      <c r="AU87" s="567"/>
      <c r="AV87" s="293"/>
      <c r="AW87" s="564"/>
      <c r="AX87" s="403"/>
      <c r="AY87" s="403"/>
      <c r="AZ87" s="403"/>
      <c r="BA87" s="320"/>
      <c r="BB87" s="320"/>
      <c r="BC87" s="320"/>
      <c r="BD87" s="320"/>
      <c r="BE87" s="320"/>
      <c r="BF87" s="320"/>
      <c r="BG87" s="320"/>
      <c r="BH87" s="320"/>
      <c r="BI87" s="320"/>
      <c r="BJ87" s="320"/>
      <c r="BK87" s="320"/>
      <c r="BL87" s="320"/>
      <c r="BM87" s="320">
        <f t="shared" ref="BM87:BM106" si="13">SUM(BA87:BL87)</f>
        <v>0</v>
      </c>
      <c r="BN87" s="332"/>
      <c r="BO87" s="332"/>
      <c r="BP87" s="332"/>
      <c r="BQ87" s="332"/>
      <c r="BR87" s="332"/>
      <c r="BS87" s="332"/>
      <c r="BT87" s="332"/>
      <c r="BU87" s="332"/>
      <c r="BV87" s="332"/>
      <c r="BW87" s="332"/>
      <c r="BX87" s="332"/>
      <c r="BY87" s="336"/>
      <c r="BZ87" s="332"/>
      <c r="CA87" s="68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759"/>
      <c r="CP87" s="138"/>
      <c r="CQ87" s="109"/>
      <c r="CR87" s="109"/>
      <c r="CS87" s="109"/>
      <c r="CT87" s="109"/>
      <c r="CU87" s="109"/>
      <c r="CV87" s="109"/>
      <c r="CW87" s="109"/>
      <c r="CX87" s="109"/>
      <c r="CY87" s="109"/>
      <c r="CZ87" s="109"/>
      <c r="DA87" s="109"/>
      <c r="DB87" s="109"/>
      <c r="DC87" s="767"/>
      <c r="DD87" s="183"/>
      <c r="DE87" s="109"/>
      <c r="DF87" s="109"/>
      <c r="DG87" s="109"/>
      <c r="DH87" s="109"/>
      <c r="DI87" s="109"/>
      <c r="DJ87" s="109"/>
      <c r="DK87" s="109"/>
      <c r="DL87" s="109"/>
      <c r="DM87" s="109"/>
      <c r="DN87" s="109"/>
      <c r="DO87" s="109"/>
      <c r="DP87" s="109"/>
      <c r="DQ87" s="767"/>
      <c r="DR87" s="230"/>
      <c r="DS87" s="109"/>
      <c r="DT87" s="109"/>
      <c r="DU87" s="109"/>
      <c r="DV87" s="109"/>
      <c r="DW87" s="109"/>
      <c r="DX87" s="109"/>
      <c r="DY87" s="109"/>
      <c r="DZ87" s="109"/>
      <c r="EA87" s="109"/>
      <c r="EB87" s="109"/>
      <c r="EC87" s="109"/>
      <c r="ED87" s="109"/>
      <c r="EE87" s="775"/>
      <c r="EF87" s="38"/>
      <c r="EG87" s="376"/>
      <c r="EH87" s="376"/>
    </row>
    <row r="88" spans="1:138" s="8" customFormat="1" ht="32.25" customHeight="1" x14ac:dyDescent="0.2">
      <c r="A88" s="432"/>
      <c r="B88" s="429"/>
      <c r="C88" s="449"/>
      <c r="D88" s="449"/>
      <c r="E88" s="408"/>
      <c r="F88" s="408"/>
      <c r="G88" s="408"/>
      <c r="H88" s="408"/>
      <c r="I88" s="408"/>
      <c r="J88" s="370"/>
      <c r="K88" s="408"/>
      <c r="L88" s="408"/>
      <c r="M88" s="370"/>
      <c r="N88" s="408"/>
      <c r="O88" s="408"/>
      <c r="P88" s="458"/>
      <c r="Q88" s="376"/>
      <c r="R88" s="370"/>
      <c r="S88" s="376"/>
      <c r="T88" s="370"/>
      <c r="U88" s="370"/>
      <c r="V88" s="370"/>
      <c r="W88" s="370"/>
      <c r="X88" s="370"/>
      <c r="Y88" s="370"/>
      <c r="Z88" s="370"/>
      <c r="AA88" s="370"/>
      <c r="AB88" s="370"/>
      <c r="AC88" s="370"/>
      <c r="AD88" s="420"/>
      <c r="AE88" s="408"/>
      <c r="AF88" s="408"/>
      <c r="AG88" s="327" t="s">
        <v>299</v>
      </c>
      <c r="AH88" s="139">
        <v>0.15</v>
      </c>
      <c r="AI88" s="243"/>
      <c r="AJ88" s="219"/>
      <c r="AK88" s="270"/>
      <c r="AL88" s="270"/>
      <c r="AM88" s="241">
        <f t="shared" si="10"/>
        <v>0</v>
      </c>
      <c r="AN88" s="163" t="s">
        <v>305</v>
      </c>
      <c r="AO88" s="111"/>
      <c r="AP88" s="216"/>
      <c r="AQ88" s="91" t="s">
        <v>197</v>
      </c>
      <c r="AR88" s="403"/>
      <c r="AS88" s="376"/>
      <c r="AT88" s="379"/>
      <c r="AU88" s="567"/>
      <c r="AV88" s="286"/>
      <c r="AW88" s="564"/>
      <c r="AX88" s="403"/>
      <c r="AY88" s="403"/>
      <c r="AZ88" s="403"/>
      <c r="BA88" s="320"/>
      <c r="BB88" s="320"/>
      <c r="BC88" s="320">
        <v>60000000</v>
      </c>
      <c r="BD88" s="320"/>
      <c r="BE88" s="320"/>
      <c r="BF88" s="320"/>
      <c r="BG88" s="320"/>
      <c r="BH88" s="320"/>
      <c r="BI88" s="320"/>
      <c r="BJ88" s="320"/>
      <c r="BK88" s="320"/>
      <c r="BL88" s="320"/>
      <c r="BM88" s="320"/>
      <c r="BN88" s="332"/>
      <c r="BO88" s="332"/>
      <c r="BP88" s="332"/>
      <c r="BQ88" s="332"/>
      <c r="BR88" s="332"/>
      <c r="BS88" s="332"/>
      <c r="BT88" s="332"/>
      <c r="BU88" s="332"/>
      <c r="BV88" s="332"/>
      <c r="BW88" s="332"/>
      <c r="BX88" s="332"/>
      <c r="BY88" s="336"/>
      <c r="BZ88" s="332"/>
      <c r="CA88" s="68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99"/>
      <c r="CN88" s="138"/>
      <c r="CO88" s="759"/>
      <c r="CP88" s="138"/>
      <c r="CQ88" s="109"/>
      <c r="CR88" s="109"/>
      <c r="CS88" s="109"/>
      <c r="CT88" s="109"/>
      <c r="CU88" s="109"/>
      <c r="CV88" s="109"/>
      <c r="CW88" s="109"/>
      <c r="CX88" s="109"/>
      <c r="CY88" s="109"/>
      <c r="CZ88" s="109"/>
      <c r="DA88" s="109"/>
      <c r="DB88" s="109"/>
      <c r="DC88" s="767"/>
      <c r="DD88" s="109"/>
      <c r="DE88" s="109"/>
      <c r="DF88" s="109"/>
      <c r="DG88" s="109"/>
      <c r="DH88" s="109"/>
      <c r="DI88" s="109"/>
      <c r="DJ88" s="109"/>
      <c r="DK88" s="109"/>
      <c r="DL88" s="109"/>
      <c r="DM88" s="109"/>
      <c r="DN88" s="109"/>
      <c r="DO88" s="109"/>
      <c r="DP88" s="109"/>
      <c r="DQ88" s="767"/>
      <c r="DR88" s="109"/>
      <c r="DS88" s="109"/>
      <c r="DT88" s="109"/>
      <c r="DU88" s="109"/>
      <c r="DV88" s="109"/>
      <c r="DW88" s="109"/>
      <c r="DX88" s="109"/>
      <c r="DY88" s="109"/>
      <c r="DZ88" s="109"/>
      <c r="EA88" s="109"/>
      <c r="EB88" s="109"/>
      <c r="EC88" s="109"/>
      <c r="ED88" s="109"/>
      <c r="EE88" s="775"/>
      <c r="EF88" s="38"/>
      <c r="EG88" s="376"/>
      <c r="EH88" s="376"/>
    </row>
    <row r="89" spans="1:138" s="8" customFormat="1" ht="43.5" customHeight="1" x14ac:dyDescent="0.2">
      <c r="A89" s="432"/>
      <c r="B89" s="429"/>
      <c r="C89" s="449"/>
      <c r="D89" s="449"/>
      <c r="E89" s="408"/>
      <c r="F89" s="408"/>
      <c r="G89" s="408"/>
      <c r="H89" s="408"/>
      <c r="I89" s="408"/>
      <c r="J89" s="370"/>
      <c r="K89" s="408"/>
      <c r="L89" s="408"/>
      <c r="M89" s="370"/>
      <c r="N89" s="408"/>
      <c r="O89" s="408"/>
      <c r="P89" s="458"/>
      <c r="Q89" s="376"/>
      <c r="R89" s="370"/>
      <c r="S89" s="376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420"/>
      <c r="AE89" s="408"/>
      <c r="AF89" s="408"/>
      <c r="AG89" s="327" t="s">
        <v>258</v>
      </c>
      <c r="AH89" s="139">
        <v>0.1</v>
      </c>
      <c r="AI89" s="243"/>
      <c r="AJ89" s="219"/>
      <c r="AK89" s="270"/>
      <c r="AL89" s="270"/>
      <c r="AM89" s="241">
        <f t="shared" si="10"/>
        <v>0</v>
      </c>
      <c r="AN89" s="161">
        <v>45655</v>
      </c>
      <c r="AO89" s="111"/>
      <c r="AP89" s="73"/>
      <c r="AQ89" s="91" t="s">
        <v>197</v>
      </c>
      <c r="AR89" s="403"/>
      <c r="AS89" s="376"/>
      <c r="AT89" s="379"/>
      <c r="AU89" s="567"/>
      <c r="AV89" s="290"/>
      <c r="AW89" s="565"/>
      <c r="AX89" s="404"/>
      <c r="AY89" s="404"/>
      <c r="AZ89" s="404"/>
      <c r="BA89" s="320"/>
      <c r="BB89" s="320"/>
      <c r="BC89" s="320"/>
      <c r="BD89" s="320"/>
      <c r="BE89" s="320"/>
      <c r="BF89" s="320"/>
      <c r="BG89" s="320"/>
      <c r="BH89" s="320"/>
      <c r="BI89" s="320"/>
      <c r="BJ89" s="320"/>
      <c r="BK89" s="320"/>
      <c r="BL89" s="320"/>
      <c r="BM89" s="320">
        <f t="shared" si="13"/>
        <v>0</v>
      </c>
      <c r="BN89" s="332"/>
      <c r="BO89" s="332"/>
      <c r="BP89" s="332"/>
      <c r="BQ89" s="332"/>
      <c r="BR89" s="332"/>
      <c r="BS89" s="332"/>
      <c r="BT89" s="332"/>
      <c r="BU89" s="332"/>
      <c r="BV89" s="332"/>
      <c r="BW89" s="332"/>
      <c r="BX89" s="332"/>
      <c r="BY89" s="336"/>
      <c r="BZ89" s="332"/>
      <c r="CA89" s="688"/>
      <c r="CB89" s="138"/>
      <c r="CC89" s="138"/>
      <c r="CD89" s="138"/>
      <c r="CE89" s="138"/>
      <c r="CF89" s="138"/>
      <c r="CG89" s="138"/>
      <c r="CH89" s="138"/>
      <c r="CI89" s="138"/>
      <c r="CJ89" s="138"/>
      <c r="CK89" s="138"/>
      <c r="CL89" s="138"/>
      <c r="CM89" s="138"/>
      <c r="CN89" s="138"/>
      <c r="CO89" s="759"/>
      <c r="CP89" s="138"/>
      <c r="CQ89" s="109"/>
      <c r="CR89" s="109"/>
      <c r="CS89" s="109"/>
      <c r="CT89" s="109"/>
      <c r="CU89" s="109"/>
      <c r="CV89" s="109"/>
      <c r="CW89" s="109"/>
      <c r="CX89" s="109"/>
      <c r="CY89" s="109"/>
      <c r="CZ89" s="109"/>
      <c r="DA89" s="109"/>
      <c r="DB89" s="109"/>
      <c r="DC89" s="767"/>
      <c r="DD89" s="138"/>
      <c r="DE89" s="109"/>
      <c r="DF89" s="109"/>
      <c r="DG89" s="109"/>
      <c r="DH89" s="109"/>
      <c r="DI89" s="109"/>
      <c r="DJ89" s="109"/>
      <c r="DK89" s="109"/>
      <c r="DL89" s="109"/>
      <c r="DM89" s="109"/>
      <c r="DN89" s="109"/>
      <c r="DO89" s="109"/>
      <c r="DP89" s="109"/>
      <c r="DQ89" s="767"/>
      <c r="DR89" s="244"/>
      <c r="DS89" s="109"/>
      <c r="DT89" s="109"/>
      <c r="DU89" s="109"/>
      <c r="DV89" s="109"/>
      <c r="DW89" s="109"/>
      <c r="DX89" s="109"/>
      <c r="DY89" s="109"/>
      <c r="DZ89" s="109"/>
      <c r="EA89" s="109"/>
      <c r="EB89" s="109"/>
      <c r="EC89" s="109"/>
      <c r="ED89" s="109"/>
      <c r="EE89" s="775"/>
      <c r="EF89" s="38"/>
      <c r="EG89" s="376"/>
      <c r="EH89" s="376"/>
    </row>
    <row r="90" spans="1:138" s="8" customFormat="1" ht="34.5" customHeight="1" x14ac:dyDescent="0.2">
      <c r="A90" s="432"/>
      <c r="B90" s="429"/>
      <c r="C90" s="449"/>
      <c r="D90" s="449"/>
      <c r="E90" s="408"/>
      <c r="F90" s="408"/>
      <c r="G90" s="408"/>
      <c r="H90" s="408"/>
      <c r="I90" s="408"/>
      <c r="J90" s="370"/>
      <c r="K90" s="408"/>
      <c r="L90" s="408"/>
      <c r="M90" s="370"/>
      <c r="N90" s="408"/>
      <c r="O90" s="408"/>
      <c r="P90" s="458"/>
      <c r="Q90" s="376"/>
      <c r="R90" s="370"/>
      <c r="S90" s="376"/>
      <c r="T90" s="370"/>
      <c r="U90" s="370"/>
      <c r="V90" s="370"/>
      <c r="W90" s="370"/>
      <c r="X90" s="370"/>
      <c r="Y90" s="370"/>
      <c r="Z90" s="370"/>
      <c r="AA90" s="370"/>
      <c r="AB90" s="370"/>
      <c r="AC90" s="370"/>
      <c r="AD90" s="420"/>
      <c r="AE90" s="408"/>
      <c r="AF90" s="408"/>
      <c r="AG90" s="327" t="s">
        <v>259</v>
      </c>
      <c r="AH90" s="139">
        <v>0.1</v>
      </c>
      <c r="AI90" s="243"/>
      <c r="AJ90" s="219"/>
      <c r="AK90" s="270"/>
      <c r="AL90" s="270"/>
      <c r="AM90" s="241">
        <f t="shared" si="10"/>
        <v>0</v>
      </c>
      <c r="AN90" s="161">
        <v>45655</v>
      </c>
      <c r="AO90" s="263"/>
      <c r="AP90" s="73"/>
      <c r="AQ90" s="91" t="s">
        <v>197</v>
      </c>
      <c r="AR90" s="403"/>
      <c r="AS90" s="376"/>
      <c r="AT90" s="379"/>
      <c r="AU90" s="567"/>
      <c r="AV90" s="293"/>
      <c r="AW90" s="563" t="s">
        <v>245</v>
      </c>
      <c r="AX90" s="402" t="s">
        <v>232</v>
      </c>
      <c r="AY90" s="402">
        <v>96220</v>
      </c>
      <c r="AZ90" s="402" t="s">
        <v>11</v>
      </c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>
        <f t="shared" si="13"/>
        <v>0</v>
      </c>
      <c r="BN90" s="336"/>
      <c r="BO90" s="336"/>
      <c r="BP90" s="336"/>
      <c r="BQ90" s="336"/>
      <c r="BR90" s="336"/>
      <c r="BS90" s="336"/>
      <c r="BT90" s="336"/>
      <c r="BU90" s="336"/>
      <c r="BV90" s="336"/>
      <c r="BW90" s="336"/>
      <c r="BX90" s="336"/>
      <c r="BY90" s="336"/>
      <c r="BZ90" s="336"/>
      <c r="CA90" s="688"/>
      <c r="CB90" s="138"/>
      <c r="CC90" s="138"/>
      <c r="CD90" s="138"/>
      <c r="CE90" s="138"/>
      <c r="CF90" s="138"/>
      <c r="CG90" s="138"/>
      <c r="CH90" s="138"/>
      <c r="CI90" s="138"/>
      <c r="CJ90" s="138"/>
      <c r="CK90" s="138"/>
      <c r="CL90" s="138"/>
      <c r="CM90" s="138"/>
      <c r="CN90" s="138"/>
      <c r="CO90" s="759"/>
      <c r="CP90" s="138"/>
      <c r="CQ90" s="109"/>
      <c r="CR90" s="109"/>
      <c r="CS90" s="109"/>
      <c r="CT90" s="109"/>
      <c r="CU90" s="109"/>
      <c r="CV90" s="109"/>
      <c r="CW90" s="109"/>
      <c r="CX90" s="109"/>
      <c r="CY90" s="109"/>
      <c r="CZ90" s="109"/>
      <c r="DA90" s="109"/>
      <c r="DB90" s="109"/>
      <c r="DC90" s="767"/>
      <c r="DD90" s="138"/>
      <c r="DE90" s="109"/>
      <c r="DF90" s="109"/>
      <c r="DG90" s="109"/>
      <c r="DH90" s="109"/>
      <c r="DI90" s="109"/>
      <c r="DJ90" s="109"/>
      <c r="DK90" s="109"/>
      <c r="DL90" s="109"/>
      <c r="DM90" s="109"/>
      <c r="DN90" s="109"/>
      <c r="DO90" s="109"/>
      <c r="DP90" s="109"/>
      <c r="DQ90" s="767"/>
      <c r="DR90" s="244"/>
      <c r="DS90" s="109"/>
      <c r="DT90" s="109"/>
      <c r="DU90" s="109"/>
      <c r="DV90" s="109"/>
      <c r="DW90" s="109"/>
      <c r="DX90" s="109"/>
      <c r="DY90" s="109"/>
      <c r="DZ90" s="109"/>
      <c r="EA90" s="109"/>
      <c r="EB90" s="109"/>
      <c r="EC90" s="109"/>
      <c r="ED90" s="109"/>
      <c r="EE90" s="775"/>
      <c r="EF90" s="38"/>
      <c r="EG90" s="376"/>
      <c r="EH90" s="376"/>
    </row>
    <row r="91" spans="1:138" s="8" customFormat="1" ht="37.5" customHeight="1" x14ac:dyDescent="0.2">
      <c r="A91" s="432"/>
      <c r="B91" s="429"/>
      <c r="C91" s="449"/>
      <c r="D91" s="449"/>
      <c r="E91" s="408"/>
      <c r="F91" s="408"/>
      <c r="G91" s="408"/>
      <c r="H91" s="408"/>
      <c r="I91" s="408"/>
      <c r="J91" s="370"/>
      <c r="K91" s="408"/>
      <c r="L91" s="408"/>
      <c r="M91" s="370"/>
      <c r="N91" s="408"/>
      <c r="O91" s="408"/>
      <c r="P91" s="458"/>
      <c r="Q91" s="376"/>
      <c r="R91" s="370"/>
      <c r="S91" s="376"/>
      <c r="T91" s="370"/>
      <c r="U91" s="370"/>
      <c r="V91" s="370"/>
      <c r="W91" s="370"/>
      <c r="X91" s="370"/>
      <c r="Y91" s="370"/>
      <c r="Z91" s="370"/>
      <c r="AA91" s="370"/>
      <c r="AB91" s="370"/>
      <c r="AC91" s="370"/>
      <c r="AD91" s="420"/>
      <c r="AE91" s="408"/>
      <c r="AF91" s="408"/>
      <c r="AG91" s="748" t="s">
        <v>260</v>
      </c>
      <c r="AH91" s="399">
        <v>0.3</v>
      </c>
      <c r="AI91" s="397"/>
      <c r="AJ91" s="395"/>
      <c r="AK91" s="393"/>
      <c r="AL91" s="393"/>
      <c r="AM91" s="391">
        <f>SUM(AI91:AL92)</f>
        <v>0</v>
      </c>
      <c r="AN91" s="389">
        <v>45655</v>
      </c>
      <c r="AO91" s="387"/>
      <c r="AP91" s="405"/>
      <c r="AQ91" s="375" t="s">
        <v>197</v>
      </c>
      <c r="AR91" s="403"/>
      <c r="AS91" s="376"/>
      <c r="AT91" s="379"/>
      <c r="AU91" s="567"/>
      <c r="AV91" s="286"/>
      <c r="AW91" s="565"/>
      <c r="AX91" s="404"/>
      <c r="AY91" s="404"/>
      <c r="AZ91" s="404"/>
      <c r="BA91" s="320">
        <v>38246239.130434781</v>
      </c>
      <c r="BB91" s="320">
        <v>76492478.260869563</v>
      </c>
      <c r="BC91" s="320">
        <v>76492478.260869563</v>
      </c>
      <c r="BD91" s="320">
        <v>76492478.260869563</v>
      </c>
      <c r="BE91" s="320">
        <v>76492478.260869563</v>
      </c>
      <c r="BF91" s="320">
        <v>76492478.260869563</v>
      </c>
      <c r="BG91" s="320">
        <v>76492478.260869563</v>
      </c>
      <c r="BH91" s="320">
        <v>76492478.260869563</v>
      </c>
      <c r="BI91" s="320">
        <v>76492478.260869563</v>
      </c>
      <c r="BJ91" s="320">
        <v>76492478.260869563</v>
      </c>
      <c r="BK91" s="320">
        <v>76492478.260869563</v>
      </c>
      <c r="BL91" s="320">
        <v>76492478.260869563</v>
      </c>
      <c r="BM91" s="320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6"/>
      <c r="BY91" s="336"/>
      <c r="BZ91" s="336"/>
      <c r="CA91" s="68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759"/>
      <c r="CP91" s="138"/>
      <c r="CQ91" s="109"/>
      <c r="CR91" s="109"/>
      <c r="CS91" s="109"/>
      <c r="CT91" s="109"/>
      <c r="CU91" s="109"/>
      <c r="CV91" s="109"/>
      <c r="CW91" s="109"/>
      <c r="CX91" s="109"/>
      <c r="CY91" s="109"/>
      <c r="CZ91" s="109"/>
      <c r="DA91" s="109"/>
      <c r="DB91" s="109"/>
      <c r="DC91" s="767"/>
      <c r="DD91" s="185"/>
      <c r="DE91" s="109"/>
      <c r="DF91" s="109"/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767"/>
      <c r="DR91" s="185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09"/>
      <c r="ED91" s="109"/>
      <c r="EE91" s="775"/>
      <c r="EF91" s="38"/>
      <c r="EG91" s="377"/>
      <c r="EH91" s="377"/>
    </row>
    <row r="92" spans="1:138" s="8" customFormat="1" ht="37.5" customHeight="1" x14ac:dyDescent="0.2">
      <c r="A92" s="433"/>
      <c r="B92" s="430"/>
      <c r="C92" s="456"/>
      <c r="D92" s="456"/>
      <c r="E92" s="409"/>
      <c r="F92" s="409"/>
      <c r="G92" s="409"/>
      <c r="H92" s="409"/>
      <c r="I92" s="409"/>
      <c r="J92" s="371"/>
      <c r="K92" s="409"/>
      <c r="L92" s="409"/>
      <c r="M92" s="371"/>
      <c r="N92" s="409"/>
      <c r="O92" s="409"/>
      <c r="P92" s="459"/>
      <c r="Q92" s="377"/>
      <c r="R92" s="371"/>
      <c r="S92" s="377"/>
      <c r="T92" s="371"/>
      <c r="U92" s="371"/>
      <c r="V92" s="371"/>
      <c r="W92" s="371"/>
      <c r="X92" s="371"/>
      <c r="Y92" s="371"/>
      <c r="Z92" s="371"/>
      <c r="AA92" s="371"/>
      <c r="AB92" s="371"/>
      <c r="AC92" s="371"/>
      <c r="AD92" s="421"/>
      <c r="AE92" s="409"/>
      <c r="AF92" s="409"/>
      <c r="AG92" s="796"/>
      <c r="AH92" s="400"/>
      <c r="AI92" s="398"/>
      <c r="AJ92" s="396"/>
      <c r="AK92" s="394"/>
      <c r="AL92" s="394"/>
      <c r="AM92" s="392"/>
      <c r="AN92" s="390"/>
      <c r="AO92" s="388"/>
      <c r="AP92" s="406"/>
      <c r="AQ92" s="377"/>
      <c r="AR92" s="404"/>
      <c r="AS92" s="377"/>
      <c r="AT92" s="380"/>
      <c r="AU92" s="567"/>
      <c r="AV92" s="293"/>
      <c r="AW92" s="292"/>
      <c r="AX92" s="342"/>
      <c r="AY92" s="342"/>
      <c r="AZ92" s="342"/>
      <c r="BA92" s="320"/>
      <c r="BB92" s="320"/>
      <c r="BC92" s="320"/>
      <c r="BD92" s="320"/>
      <c r="BE92" s="320"/>
      <c r="BF92" s="320"/>
      <c r="BG92" s="320"/>
      <c r="BH92" s="320"/>
      <c r="BI92" s="320"/>
      <c r="BJ92" s="320"/>
      <c r="BK92" s="320"/>
      <c r="BL92" s="320"/>
      <c r="BM92" s="320"/>
      <c r="BN92" s="336"/>
      <c r="BO92" s="336"/>
      <c r="BP92" s="336"/>
      <c r="BQ92" s="336"/>
      <c r="BR92" s="336"/>
      <c r="BS92" s="336"/>
      <c r="BT92" s="336"/>
      <c r="BU92" s="336"/>
      <c r="BV92" s="336"/>
      <c r="BW92" s="336"/>
      <c r="BX92" s="336"/>
      <c r="BY92" s="336"/>
      <c r="BZ92" s="336"/>
      <c r="CA92" s="688"/>
      <c r="CB92" s="138"/>
      <c r="CC92" s="138"/>
      <c r="CD92" s="138"/>
      <c r="CE92" s="138"/>
      <c r="CF92" s="138"/>
      <c r="CG92" s="138"/>
      <c r="CH92" s="138"/>
      <c r="CI92" s="138"/>
      <c r="CJ92" s="138"/>
      <c r="CK92" s="138"/>
      <c r="CL92" s="138"/>
      <c r="CM92" s="138"/>
      <c r="CN92" s="138"/>
      <c r="CO92" s="760"/>
      <c r="CP92" s="138">
        <f>+CB92</f>
        <v>0</v>
      </c>
      <c r="CQ92" s="109"/>
      <c r="CR92" s="109"/>
      <c r="CS92" s="109"/>
      <c r="CT92" s="109"/>
      <c r="CU92" s="109"/>
      <c r="CV92" s="109"/>
      <c r="CW92" s="109"/>
      <c r="CX92" s="109"/>
      <c r="CY92" s="109"/>
      <c r="CZ92" s="109"/>
      <c r="DA92" s="109"/>
      <c r="DB92" s="109"/>
      <c r="DC92" s="768"/>
      <c r="DD92" s="185"/>
      <c r="DE92" s="109"/>
      <c r="DF92" s="109"/>
      <c r="DG92" s="109"/>
      <c r="DH92" s="109"/>
      <c r="DI92" s="109"/>
      <c r="DJ92" s="109"/>
      <c r="DK92" s="109"/>
      <c r="DL92" s="109"/>
      <c r="DM92" s="109"/>
      <c r="DN92" s="109"/>
      <c r="DO92" s="109"/>
      <c r="DP92" s="109"/>
      <c r="DQ92" s="768"/>
      <c r="DR92" s="230"/>
      <c r="DS92" s="109"/>
      <c r="DT92" s="109"/>
      <c r="DU92" s="109"/>
      <c r="DV92" s="109"/>
      <c r="DW92" s="109"/>
      <c r="DX92" s="109"/>
      <c r="DY92" s="109"/>
      <c r="DZ92" s="109"/>
      <c r="EA92" s="109"/>
      <c r="EB92" s="109"/>
      <c r="EC92" s="109"/>
      <c r="ED92" s="109"/>
      <c r="EE92" s="776"/>
      <c r="EF92" s="38"/>
      <c r="EG92" s="190"/>
      <c r="EH92" s="190"/>
    </row>
    <row r="93" spans="1:138" s="8" customFormat="1" ht="64.5" customHeight="1" x14ac:dyDescent="0.2">
      <c r="A93" s="438" t="s">
        <v>119</v>
      </c>
      <c r="B93" s="436" t="s">
        <v>218</v>
      </c>
      <c r="C93" s="441">
        <v>0.12</v>
      </c>
      <c r="D93" s="441">
        <v>0.14000000000000001</v>
      </c>
      <c r="E93" s="407">
        <v>5.0000000000000001E-3</v>
      </c>
      <c r="F93" s="407">
        <v>5.0000000000000001E-3</v>
      </c>
      <c r="G93" s="407">
        <v>5.0000000000000001E-3</v>
      </c>
      <c r="H93" s="407">
        <v>5.0000000000000001E-3</v>
      </c>
      <c r="I93" s="407" t="s">
        <v>120</v>
      </c>
      <c r="J93" s="369">
        <v>33</v>
      </c>
      <c r="K93" s="434" t="s">
        <v>124</v>
      </c>
      <c r="L93" s="434" t="s">
        <v>211</v>
      </c>
      <c r="M93" s="369">
        <v>3301</v>
      </c>
      <c r="N93" s="436" t="s">
        <v>219</v>
      </c>
      <c r="O93" s="436" t="s">
        <v>200</v>
      </c>
      <c r="P93" s="746" t="s">
        <v>162</v>
      </c>
      <c r="Q93" s="97" t="s">
        <v>228</v>
      </c>
      <c r="R93" s="98" t="s">
        <v>229</v>
      </c>
      <c r="S93" s="97" t="s">
        <v>230</v>
      </c>
      <c r="T93" s="99" t="s">
        <v>231</v>
      </c>
      <c r="U93" s="431">
        <v>0</v>
      </c>
      <c r="V93" s="431" t="s">
        <v>140</v>
      </c>
      <c r="W93" s="431">
        <v>1</v>
      </c>
      <c r="X93" s="431">
        <v>0</v>
      </c>
      <c r="Y93" s="431">
        <v>0</v>
      </c>
      <c r="Z93" s="431">
        <v>0.5</v>
      </c>
      <c r="AA93" s="431">
        <v>0.5</v>
      </c>
      <c r="AB93" s="431" t="s">
        <v>141</v>
      </c>
      <c r="AC93" s="431">
        <v>0.5</v>
      </c>
      <c r="AD93" s="431">
        <f>AC93*AF93</f>
        <v>0</v>
      </c>
      <c r="AE93" s="690">
        <f>+SUMPRODUCT(AH93:AH94*AL93:AL94)</f>
        <v>0</v>
      </c>
      <c r="AF93" s="690">
        <f>+SUMPRODUCT(AH93:AH94*AM93:AM94)</f>
        <v>0</v>
      </c>
      <c r="AG93" s="351" t="s">
        <v>269</v>
      </c>
      <c r="AH93" s="139">
        <v>0.5</v>
      </c>
      <c r="AI93" s="72"/>
      <c r="AJ93" s="219"/>
      <c r="AK93" s="69"/>
      <c r="AL93" s="69"/>
      <c r="AM93" s="182">
        <f t="shared" si="10"/>
        <v>0</v>
      </c>
      <c r="AN93" s="161">
        <v>45656</v>
      </c>
      <c r="AO93" s="263"/>
      <c r="AP93" s="216"/>
      <c r="AQ93" s="91" t="s">
        <v>197</v>
      </c>
      <c r="AR93" s="494" t="s">
        <v>151</v>
      </c>
      <c r="AS93" s="375" t="s">
        <v>148</v>
      </c>
      <c r="AT93" s="378"/>
      <c r="AU93" s="567"/>
      <c r="AV93" s="286"/>
      <c r="AW93" s="563" t="s">
        <v>247</v>
      </c>
      <c r="AX93" s="756" t="s">
        <v>5</v>
      </c>
      <c r="AY93" s="402">
        <v>71322</v>
      </c>
      <c r="AZ93" s="402" t="s">
        <v>6</v>
      </c>
      <c r="BA93" s="320"/>
      <c r="BB93" s="320"/>
      <c r="BC93" s="320"/>
      <c r="BD93" s="320"/>
      <c r="BE93" s="320"/>
      <c r="BF93" s="320"/>
      <c r="BG93" s="320"/>
      <c r="BH93" s="320">
        <v>94029619</v>
      </c>
      <c r="BI93" s="320"/>
      <c r="BJ93" s="320"/>
      <c r="BK93" s="320"/>
      <c r="BL93" s="320"/>
      <c r="BM93" s="320"/>
      <c r="BN93" s="332"/>
      <c r="BO93" s="332"/>
      <c r="BP93" s="332"/>
      <c r="BQ93" s="332"/>
      <c r="BR93" s="332"/>
      <c r="BS93" s="332"/>
      <c r="BT93" s="332"/>
      <c r="BU93" s="332"/>
      <c r="BV93" s="332"/>
      <c r="BW93" s="332"/>
      <c r="BX93" s="332"/>
      <c r="BY93" s="336"/>
      <c r="BZ93" s="332"/>
      <c r="CA93" s="688"/>
      <c r="CB93" s="138"/>
      <c r="CC93" s="138"/>
      <c r="CD93" s="138"/>
      <c r="CE93" s="138"/>
      <c r="CF93" s="138"/>
      <c r="CG93" s="138"/>
      <c r="CH93" s="138"/>
      <c r="CI93" s="138"/>
      <c r="CJ93" s="138"/>
      <c r="CK93" s="138"/>
      <c r="CL93" s="138"/>
      <c r="CM93" s="138"/>
      <c r="CN93" s="138"/>
      <c r="CO93" s="758">
        <f>SUM(CB93:CN94)</f>
        <v>0</v>
      </c>
      <c r="CP93" s="138"/>
      <c r="CQ93" s="109"/>
      <c r="CR93" s="109"/>
      <c r="CS93" s="109"/>
      <c r="CT93" s="109"/>
      <c r="CU93" s="109"/>
      <c r="CV93" s="109"/>
      <c r="CW93" s="109"/>
      <c r="CX93" s="109"/>
      <c r="CY93" s="109"/>
      <c r="CZ93" s="109"/>
      <c r="DA93" s="138">
        <f>+CM93</f>
        <v>0</v>
      </c>
      <c r="DB93" s="109"/>
      <c r="DC93" s="766">
        <f>SUM(CP93:DB94)</f>
        <v>0</v>
      </c>
      <c r="DD93" s="109"/>
      <c r="DE93" s="109"/>
      <c r="DF93" s="109"/>
      <c r="DG93" s="109"/>
      <c r="DH93" s="109"/>
      <c r="DI93" s="109"/>
      <c r="DJ93" s="109"/>
      <c r="DK93" s="109"/>
      <c r="DL93" s="109"/>
      <c r="DM93" s="109"/>
      <c r="DN93" s="109"/>
      <c r="DO93" s="138">
        <f>+DA93</f>
        <v>0</v>
      </c>
      <c r="DP93" s="109"/>
      <c r="DQ93" s="769">
        <v>0</v>
      </c>
      <c r="DR93" s="109"/>
      <c r="DS93" s="109"/>
      <c r="DT93" s="109"/>
      <c r="DU93" s="109"/>
      <c r="DV93" s="109"/>
      <c r="DW93" s="109"/>
      <c r="DX93" s="109"/>
      <c r="DY93" s="109"/>
      <c r="DZ93" s="109"/>
      <c r="EA93" s="109"/>
      <c r="EB93" s="109"/>
      <c r="EC93" s="138">
        <f>+DO93</f>
        <v>0</v>
      </c>
      <c r="ED93" s="109"/>
      <c r="EE93" s="774">
        <f>SUM(DR93:ED94)</f>
        <v>0</v>
      </c>
      <c r="EF93" s="38"/>
      <c r="EG93" s="375" t="s">
        <v>323</v>
      </c>
      <c r="EH93" s="375"/>
    </row>
    <row r="94" spans="1:138" s="8" customFormat="1" ht="82.5" customHeight="1" x14ac:dyDescent="0.2">
      <c r="A94" s="439"/>
      <c r="B94" s="440"/>
      <c r="C94" s="442"/>
      <c r="D94" s="442"/>
      <c r="E94" s="408"/>
      <c r="F94" s="408"/>
      <c r="G94" s="408"/>
      <c r="H94" s="408"/>
      <c r="I94" s="408"/>
      <c r="J94" s="370"/>
      <c r="K94" s="435"/>
      <c r="L94" s="435"/>
      <c r="M94" s="370"/>
      <c r="N94" s="437"/>
      <c r="O94" s="437"/>
      <c r="P94" s="747"/>
      <c r="Q94" s="97" t="s">
        <v>139</v>
      </c>
      <c r="R94" s="98">
        <v>3301054</v>
      </c>
      <c r="S94" s="97" t="s">
        <v>128</v>
      </c>
      <c r="T94" s="99">
        <v>330105400</v>
      </c>
      <c r="U94" s="433"/>
      <c r="V94" s="433"/>
      <c r="W94" s="433"/>
      <c r="X94" s="433"/>
      <c r="Y94" s="433"/>
      <c r="Z94" s="433"/>
      <c r="AA94" s="433"/>
      <c r="AB94" s="433"/>
      <c r="AC94" s="433"/>
      <c r="AD94" s="433"/>
      <c r="AE94" s="691"/>
      <c r="AF94" s="691"/>
      <c r="AG94" s="358" t="s">
        <v>270</v>
      </c>
      <c r="AH94" s="233">
        <v>0.5</v>
      </c>
      <c r="AI94" s="72"/>
      <c r="AJ94" s="281"/>
      <c r="AK94" s="69"/>
      <c r="AL94" s="69"/>
      <c r="AM94" s="182">
        <f t="shared" si="10"/>
        <v>0</v>
      </c>
      <c r="AN94" s="161">
        <v>45656</v>
      </c>
      <c r="AO94" s="111"/>
      <c r="AP94" s="73"/>
      <c r="AQ94" s="91" t="s">
        <v>197</v>
      </c>
      <c r="AR94" s="495"/>
      <c r="AS94" s="376"/>
      <c r="AT94" s="379"/>
      <c r="AU94" s="567"/>
      <c r="AV94" s="293"/>
      <c r="AW94" s="565"/>
      <c r="AX94" s="757"/>
      <c r="AY94" s="404"/>
      <c r="AZ94" s="404"/>
      <c r="BA94" s="320"/>
      <c r="BB94" s="320"/>
      <c r="BC94" s="320"/>
      <c r="BD94" s="320"/>
      <c r="BE94" s="320"/>
      <c r="BF94" s="320"/>
      <c r="BG94" s="320"/>
      <c r="BH94" s="320"/>
      <c r="BI94" s="320"/>
      <c r="BJ94" s="320"/>
      <c r="BK94" s="320"/>
      <c r="BL94" s="320"/>
      <c r="BM94" s="320">
        <f t="shared" si="13"/>
        <v>0</v>
      </c>
      <c r="BN94" s="332"/>
      <c r="BO94" s="332"/>
      <c r="BP94" s="332"/>
      <c r="BQ94" s="332"/>
      <c r="BR94" s="332"/>
      <c r="BS94" s="332"/>
      <c r="BT94" s="332"/>
      <c r="BU94" s="332"/>
      <c r="BV94" s="332"/>
      <c r="BW94" s="332"/>
      <c r="BX94" s="332"/>
      <c r="BY94" s="336"/>
      <c r="BZ94" s="332"/>
      <c r="CA94" s="689"/>
      <c r="CB94" s="138"/>
      <c r="CC94" s="138"/>
      <c r="CD94" s="138"/>
      <c r="CE94" s="138"/>
      <c r="CF94" s="138"/>
      <c r="CG94" s="138"/>
      <c r="CH94" s="138"/>
      <c r="CI94" s="138"/>
      <c r="CJ94" s="138"/>
      <c r="CK94" s="138"/>
      <c r="CL94" s="138"/>
      <c r="CM94" s="138"/>
      <c r="CN94" s="138"/>
      <c r="CO94" s="760"/>
      <c r="CP94" s="138">
        <f>+CB94</f>
        <v>0</v>
      </c>
      <c r="CQ94" s="109"/>
      <c r="CR94" s="109"/>
      <c r="CS94" s="109"/>
      <c r="CT94" s="109"/>
      <c r="CU94" s="109"/>
      <c r="CV94" s="109"/>
      <c r="CW94" s="109"/>
      <c r="CX94" s="109"/>
      <c r="CY94" s="109"/>
      <c r="CZ94" s="109"/>
      <c r="DA94" s="109"/>
      <c r="DB94" s="109"/>
      <c r="DC94" s="768"/>
      <c r="DD94" s="138">
        <f>+CP94</f>
        <v>0</v>
      </c>
      <c r="DE94" s="109"/>
      <c r="DF94" s="109"/>
      <c r="DG94" s="109"/>
      <c r="DH94" s="109"/>
      <c r="DI94" s="109"/>
      <c r="DJ94" s="109"/>
      <c r="DK94" s="109"/>
      <c r="DL94" s="109"/>
      <c r="DM94" s="109"/>
      <c r="DN94" s="109"/>
      <c r="DO94" s="109"/>
      <c r="DP94" s="109"/>
      <c r="DQ94" s="772"/>
      <c r="DR94" s="244"/>
      <c r="DS94" s="109"/>
      <c r="DT94" s="109"/>
      <c r="DU94" s="109"/>
      <c r="DV94" s="109"/>
      <c r="DW94" s="109"/>
      <c r="DX94" s="109"/>
      <c r="DY94" s="109"/>
      <c r="DZ94" s="109"/>
      <c r="EA94" s="109"/>
      <c r="EB94" s="109"/>
      <c r="EC94" s="109"/>
      <c r="ED94" s="109"/>
      <c r="EE94" s="776"/>
      <c r="EF94" s="38"/>
      <c r="EG94" s="377"/>
      <c r="EH94" s="377"/>
    </row>
    <row r="95" spans="1:138" s="8" customFormat="1" ht="63" customHeight="1" x14ac:dyDescent="0.2">
      <c r="A95" s="716" t="s">
        <v>119</v>
      </c>
      <c r="B95" s="642" t="s">
        <v>249</v>
      </c>
      <c r="C95" s="719">
        <v>0.09</v>
      </c>
      <c r="D95" s="719">
        <v>0.1</v>
      </c>
      <c r="E95" s="722">
        <v>2.5000000000000001E-3</v>
      </c>
      <c r="F95" s="722">
        <v>2.5000000000000001E-3</v>
      </c>
      <c r="G95" s="722">
        <v>2.5000000000000001E-3</v>
      </c>
      <c r="H95" s="722">
        <v>2.5000000000000001E-3</v>
      </c>
      <c r="I95" s="722" t="s">
        <v>120</v>
      </c>
      <c r="J95" s="710">
        <v>33</v>
      </c>
      <c r="K95" s="384" t="s">
        <v>125</v>
      </c>
      <c r="L95" s="434" t="s">
        <v>211</v>
      </c>
      <c r="M95" s="452">
        <v>3301</v>
      </c>
      <c r="N95" s="434" t="s">
        <v>211</v>
      </c>
      <c r="O95" s="713" t="s">
        <v>200</v>
      </c>
      <c r="P95" s="725" t="s">
        <v>136</v>
      </c>
      <c r="Q95" s="434" t="s">
        <v>251</v>
      </c>
      <c r="R95" s="381" t="s">
        <v>252</v>
      </c>
      <c r="S95" s="434" t="s">
        <v>253</v>
      </c>
      <c r="T95" s="384" t="s">
        <v>254</v>
      </c>
      <c r="U95" s="384">
        <v>4</v>
      </c>
      <c r="V95" s="384" t="s">
        <v>140</v>
      </c>
      <c r="W95" s="384">
        <v>5</v>
      </c>
      <c r="X95" s="384">
        <v>1</v>
      </c>
      <c r="Y95" s="384">
        <v>1</v>
      </c>
      <c r="Z95" s="384">
        <v>2</v>
      </c>
      <c r="AA95" s="384">
        <v>1</v>
      </c>
      <c r="AB95" s="384" t="s">
        <v>142</v>
      </c>
      <c r="AC95" s="384">
        <v>1</v>
      </c>
      <c r="AD95" s="384">
        <f>AC95*AF95</f>
        <v>0</v>
      </c>
      <c r="AE95" s="416">
        <f>AH95*AK95</f>
        <v>0</v>
      </c>
      <c r="AF95" s="750">
        <f>AH95*AM95</f>
        <v>0</v>
      </c>
      <c r="AG95" s="152" t="s">
        <v>261</v>
      </c>
      <c r="AH95" s="237">
        <v>1</v>
      </c>
      <c r="AI95" s="173">
        <f>+SUMPRODUCT(AH96:AH97*AI96:AI97)</f>
        <v>0</v>
      </c>
      <c r="AJ95" s="173">
        <f>+SUMPRODUCT(AH96:AH97*AJ96:AJ97)</f>
        <v>0</v>
      </c>
      <c r="AK95" s="173">
        <f>+SUMPRODUCT(AH96:AH97*AK96:AK97)</f>
        <v>0</v>
      </c>
      <c r="AL95" s="173">
        <f>+SUMPRODUCT(AH96:AH97*AL96:AL97)</f>
        <v>0</v>
      </c>
      <c r="AM95" s="235">
        <f t="shared" si="10"/>
        <v>0</v>
      </c>
      <c r="AN95" s="158"/>
      <c r="AO95" s="191"/>
      <c r="AP95" s="140"/>
      <c r="AQ95" s="145"/>
      <c r="AR95" s="494" t="s">
        <v>152</v>
      </c>
      <c r="AS95" s="375" t="s">
        <v>148</v>
      </c>
      <c r="AT95" s="378"/>
      <c r="AU95" s="801">
        <v>853357606</v>
      </c>
      <c r="AV95" s="286" t="s">
        <v>321</v>
      </c>
      <c r="AW95" s="563" t="s">
        <v>247</v>
      </c>
      <c r="AX95" s="563" t="s">
        <v>232</v>
      </c>
      <c r="AY95" s="402"/>
      <c r="AZ95" s="402"/>
      <c r="BA95" s="320"/>
      <c r="BB95" s="320"/>
      <c r="BC95" s="320"/>
      <c r="BD95" s="320"/>
      <c r="BE95" s="320"/>
      <c r="BF95" s="320"/>
      <c r="BG95" s="320"/>
      <c r="BH95" s="320"/>
      <c r="BI95" s="320"/>
      <c r="BJ95" s="320"/>
      <c r="BK95" s="320"/>
      <c r="BL95" s="320"/>
      <c r="BM95" s="320">
        <v>40000000</v>
      </c>
      <c r="BN95" s="343"/>
      <c r="BO95" s="343"/>
      <c r="BP95" s="343"/>
      <c r="BQ95" s="343"/>
      <c r="BR95" s="343"/>
      <c r="BS95" s="343"/>
      <c r="BT95" s="343"/>
      <c r="BU95" s="343"/>
      <c r="BV95" s="343"/>
      <c r="BW95" s="343"/>
      <c r="BX95" s="343"/>
      <c r="BY95" s="343">
        <v>40000000</v>
      </c>
      <c r="BZ95" s="343"/>
      <c r="CA95" s="753">
        <f>SUM(BN95:BZ97)</f>
        <v>40000000</v>
      </c>
      <c r="CB95" s="138"/>
      <c r="CC95" s="138"/>
      <c r="CD95" s="138"/>
      <c r="CE95" s="138"/>
      <c r="CF95" s="138"/>
      <c r="CG95" s="138"/>
      <c r="CH95" s="138"/>
      <c r="CI95" s="138"/>
      <c r="CJ95" s="138"/>
      <c r="CK95" s="138"/>
      <c r="CL95" s="138"/>
      <c r="CM95" s="138">
        <v>40000000</v>
      </c>
      <c r="CN95" s="138"/>
      <c r="CO95" s="189">
        <f>SUM(CB95:CN95)</f>
        <v>40000000</v>
      </c>
      <c r="CP95" s="138"/>
      <c r="CQ95" s="109"/>
      <c r="CR95" s="109"/>
      <c r="CS95" s="109"/>
      <c r="CT95" s="109"/>
      <c r="CU95" s="109"/>
      <c r="CV95" s="109"/>
      <c r="CW95" s="109"/>
      <c r="CX95" s="109"/>
      <c r="CY95" s="109"/>
      <c r="CZ95" s="109"/>
      <c r="DA95" s="109"/>
      <c r="DB95" s="109"/>
      <c r="DC95" s="766">
        <f>SUM(CP95:DB97)</f>
        <v>0</v>
      </c>
      <c r="DD95" s="109"/>
      <c r="DE95" s="109"/>
      <c r="DF95" s="109"/>
      <c r="DG95" s="109"/>
      <c r="DH95" s="109"/>
      <c r="DI95" s="109"/>
      <c r="DJ95" s="109"/>
      <c r="DK95" s="109"/>
      <c r="DL95" s="109"/>
      <c r="DM95" s="109"/>
      <c r="DN95" s="109"/>
      <c r="DO95" s="109"/>
      <c r="DP95" s="109"/>
      <c r="DQ95" s="769">
        <v>0</v>
      </c>
      <c r="DR95" s="109"/>
      <c r="DS95" s="109"/>
      <c r="DT95" s="109"/>
      <c r="DU95" s="109"/>
      <c r="DV95" s="109"/>
      <c r="DW95" s="109"/>
      <c r="DX95" s="109"/>
      <c r="DY95" s="109"/>
      <c r="DZ95" s="109"/>
      <c r="EA95" s="109"/>
      <c r="EB95" s="109"/>
      <c r="EC95" s="109"/>
      <c r="ED95" s="109"/>
      <c r="EE95" s="774">
        <f>SUM(DR95:ED97)</f>
        <v>0</v>
      </c>
      <c r="EF95" s="38"/>
      <c r="EG95" s="375" t="s">
        <v>323</v>
      </c>
      <c r="EH95" s="375"/>
    </row>
    <row r="96" spans="1:138" s="8" customFormat="1" ht="34.5" customHeight="1" x14ac:dyDescent="0.2">
      <c r="A96" s="717"/>
      <c r="B96" s="643"/>
      <c r="C96" s="720"/>
      <c r="D96" s="720"/>
      <c r="E96" s="723"/>
      <c r="F96" s="723"/>
      <c r="G96" s="723"/>
      <c r="H96" s="723"/>
      <c r="I96" s="723"/>
      <c r="J96" s="711"/>
      <c r="K96" s="385"/>
      <c r="L96" s="435"/>
      <c r="M96" s="453"/>
      <c r="N96" s="435"/>
      <c r="O96" s="714"/>
      <c r="P96" s="726"/>
      <c r="Q96" s="435"/>
      <c r="R96" s="382"/>
      <c r="S96" s="435"/>
      <c r="T96" s="38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85"/>
      <c r="AF96" s="751"/>
      <c r="AG96" s="327" t="s">
        <v>185</v>
      </c>
      <c r="AH96" s="139">
        <v>0.6</v>
      </c>
      <c r="AI96" s="72"/>
      <c r="AJ96" s="72"/>
      <c r="AK96" s="69"/>
      <c r="AL96" s="261"/>
      <c r="AM96" s="243">
        <f t="shared" si="10"/>
        <v>0</v>
      </c>
      <c r="AN96" s="161">
        <v>45656</v>
      </c>
      <c r="AO96" s="263"/>
      <c r="AP96" s="258"/>
      <c r="AQ96" s="91" t="s">
        <v>197</v>
      </c>
      <c r="AR96" s="495"/>
      <c r="AS96" s="376"/>
      <c r="AT96" s="379"/>
      <c r="AU96" s="801"/>
      <c r="AV96" s="290"/>
      <c r="AW96" s="564"/>
      <c r="AX96" s="564"/>
      <c r="AY96" s="403"/>
      <c r="AZ96" s="403"/>
      <c r="BA96" s="320"/>
      <c r="BB96" s="320"/>
      <c r="BC96" s="320"/>
      <c r="BD96" s="320"/>
      <c r="BE96" s="320"/>
      <c r="BF96" s="320"/>
      <c r="BG96" s="320"/>
      <c r="BH96" s="320"/>
      <c r="BI96" s="320"/>
      <c r="BJ96" s="320"/>
      <c r="BK96" s="320"/>
      <c r="BL96" s="320"/>
      <c r="BM96" s="320">
        <f t="shared" si="13"/>
        <v>0</v>
      </c>
      <c r="BN96" s="343"/>
      <c r="BO96" s="343"/>
      <c r="BP96" s="343"/>
      <c r="BQ96" s="343"/>
      <c r="BR96" s="343"/>
      <c r="BS96" s="343"/>
      <c r="BT96" s="343"/>
      <c r="BU96" s="343"/>
      <c r="BV96" s="343"/>
      <c r="BW96" s="343"/>
      <c r="BX96" s="343"/>
      <c r="BY96" s="343"/>
      <c r="BZ96" s="343"/>
      <c r="CA96" s="754"/>
      <c r="CB96" s="138"/>
      <c r="CC96" s="138"/>
      <c r="CD96" s="138"/>
      <c r="CE96" s="138"/>
      <c r="CF96" s="138"/>
      <c r="CG96" s="138"/>
      <c r="CH96" s="138"/>
      <c r="CI96" s="138"/>
      <c r="CJ96" s="138"/>
      <c r="CK96" s="138"/>
      <c r="CL96" s="138"/>
      <c r="CM96" s="138"/>
      <c r="CN96" s="138"/>
      <c r="CO96" s="189">
        <f>SUM(CB96:CN96)</f>
        <v>0</v>
      </c>
      <c r="CP96" s="138">
        <f>+CB96</f>
        <v>0</v>
      </c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767"/>
      <c r="DD96" s="138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770"/>
      <c r="DR96" s="138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775"/>
      <c r="EF96" s="38"/>
      <c r="EG96" s="376"/>
      <c r="EH96" s="376"/>
    </row>
    <row r="97" spans="1:139" s="8" customFormat="1" ht="34.5" customHeight="1" x14ac:dyDescent="0.2">
      <c r="A97" s="718"/>
      <c r="B97" s="644"/>
      <c r="C97" s="721"/>
      <c r="D97" s="721"/>
      <c r="E97" s="724"/>
      <c r="F97" s="724"/>
      <c r="G97" s="724"/>
      <c r="H97" s="724"/>
      <c r="I97" s="724"/>
      <c r="J97" s="712"/>
      <c r="K97" s="386"/>
      <c r="L97" s="454"/>
      <c r="M97" s="455"/>
      <c r="N97" s="454"/>
      <c r="O97" s="715"/>
      <c r="P97" s="727"/>
      <c r="Q97" s="454"/>
      <c r="R97" s="383"/>
      <c r="S97" s="454"/>
      <c r="T97" s="386"/>
      <c r="U97" s="386"/>
      <c r="V97" s="386"/>
      <c r="W97" s="386"/>
      <c r="X97" s="386"/>
      <c r="Y97" s="386"/>
      <c r="Z97" s="386"/>
      <c r="AA97" s="386"/>
      <c r="AB97" s="386"/>
      <c r="AC97" s="386"/>
      <c r="AD97" s="386"/>
      <c r="AE97" s="386"/>
      <c r="AF97" s="752"/>
      <c r="AG97" s="327" t="s">
        <v>186</v>
      </c>
      <c r="AH97" s="139">
        <v>0.4</v>
      </c>
      <c r="AI97" s="72"/>
      <c r="AJ97" s="72"/>
      <c r="AK97" s="69"/>
      <c r="AL97" s="261"/>
      <c r="AM97" s="243">
        <f t="shared" si="10"/>
        <v>0</v>
      </c>
      <c r="AN97" s="161">
        <v>45656</v>
      </c>
      <c r="AO97" s="263"/>
      <c r="AP97" s="258"/>
      <c r="AQ97" s="91" t="s">
        <v>197</v>
      </c>
      <c r="AR97" s="496"/>
      <c r="AS97" s="377"/>
      <c r="AT97" s="380"/>
      <c r="AU97" s="801"/>
      <c r="AV97" s="290"/>
      <c r="AW97" s="565"/>
      <c r="AX97" s="565"/>
      <c r="AY97" s="404"/>
      <c r="AZ97" s="404"/>
      <c r="BA97" s="320"/>
      <c r="BB97" s="320"/>
      <c r="BC97" s="320"/>
      <c r="BD97" s="320"/>
      <c r="BE97" s="320"/>
      <c r="BF97" s="320"/>
      <c r="BG97" s="320"/>
      <c r="BH97" s="320"/>
      <c r="BI97" s="320"/>
      <c r="BJ97" s="320"/>
      <c r="BK97" s="320"/>
      <c r="BL97" s="320"/>
      <c r="BM97" s="320">
        <f t="shared" si="13"/>
        <v>0</v>
      </c>
      <c r="BN97" s="343"/>
      <c r="BO97" s="343"/>
      <c r="BP97" s="343"/>
      <c r="BQ97" s="343"/>
      <c r="BR97" s="343"/>
      <c r="BS97" s="343"/>
      <c r="BT97" s="343"/>
      <c r="BU97" s="343"/>
      <c r="BV97" s="343"/>
      <c r="BW97" s="343"/>
      <c r="BX97" s="343"/>
      <c r="BY97" s="343"/>
      <c r="BZ97" s="343"/>
      <c r="CA97" s="755"/>
      <c r="CB97" s="138"/>
      <c r="CC97" s="138"/>
      <c r="CD97" s="138"/>
      <c r="CE97" s="138"/>
      <c r="CF97" s="138"/>
      <c r="CG97" s="138"/>
      <c r="CH97" s="138"/>
      <c r="CI97" s="138"/>
      <c r="CJ97" s="138"/>
      <c r="CK97" s="138"/>
      <c r="CL97" s="138"/>
      <c r="CM97" s="138"/>
      <c r="CN97" s="138"/>
      <c r="CO97" s="189">
        <f>SUM(CB97:CN97)</f>
        <v>0</v>
      </c>
      <c r="CP97" s="138">
        <f>+CB97</f>
        <v>0</v>
      </c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768"/>
      <c r="DD97" s="138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773"/>
      <c r="DR97" s="138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776"/>
      <c r="EF97" s="38"/>
      <c r="EG97" s="377"/>
      <c r="EH97" s="377"/>
    </row>
    <row r="98" spans="1:139" s="8" customFormat="1" ht="33.75" customHeight="1" x14ac:dyDescent="0.2">
      <c r="A98" s="521" t="s">
        <v>119</v>
      </c>
      <c r="B98" s="436" t="s">
        <v>249</v>
      </c>
      <c r="C98" s="416">
        <v>0.09</v>
      </c>
      <c r="D98" s="416">
        <v>0.1</v>
      </c>
      <c r="E98" s="728">
        <v>2.5000000000000001E-3</v>
      </c>
      <c r="F98" s="728">
        <v>2.5000000000000001E-3</v>
      </c>
      <c r="G98" s="728">
        <v>2.5000000000000001E-3</v>
      </c>
      <c r="H98" s="728">
        <v>2.5000000000000001E-3</v>
      </c>
      <c r="I98" s="728" t="s">
        <v>120</v>
      </c>
      <c r="J98" s="695">
        <v>33</v>
      </c>
      <c r="K98" s="506" t="s">
        <v>125</v>
      </c>
      <c r="L98" s="698" t="s">
        <v>211</v>
      </c>
      <c r="M98" s="509">
        <v>3301</v>
      </c>
      <c r="N98" s="698" t="s">
        <v>250</v>
      </c>
      <c r="O98" s="698" t="s">
        <v>200</v>
      </c>
      <c r="P98" s="568" t="s">
        <v>137</v>
      </c>
      <c r="Q98" s="434" t="s">
        <v>251</v>
      </c>
      <c r="R98" s="381" t="s">
        <v>252</v>
      </c>
      <c r="S98" s="434" t="s">
        <v>253</v>
      </c>
      <c r="T98" s="384" t="s">
        <v>254</v>
      </c>
      <c r="U98" s="431">
        <v>3</v>
      </c>
      <c r="V98" s="431" t="s">
        <v>140</v>
      </c>
      <c r="W98" s="431">
        <v>3</v>
      </c>
      <c r="X98" s="431">
        <v>3</v>
      </c>
      <c r="Y98" s="431">
        <v>3</v>
      </c>
      <c r="Z98" s="431">
        <v>3</v>
      </c>
      <c r="AA98" s="431">
        <v>3</v>
      </c>
      <c r="AB98" s="431" t="s">
        <v>141</v>
      </c>
      <c r="AC98" s="431">
        <v>3</v>
      </c>
      <c r="AD98" s="733">
        <f>AC98*AF98</f>
        <v>0</v>
      </c>
      <c r="AE98" s="736">
        <f>AH98*AL98</f>
        <v>0</v>
      </c>
      <c r="AF98" s="738">
        <f>AH98*AM98</f>
        <v>0</v>
      </c>
      <c r="AG98" s="742" t="s">
        <v>262</v>
      </c>
      <c r="AH98" s="744">
        <v>1</v>
      </c>
      <c r="AI98" s="744">
        <f>+SUMPRODUCT(AH100:AH108*AI100:AI108)</f>
        <v>0</v>
      </c>
      <c r="AJ98" s="744">
        <f>+SUMPRODUCT(AH100:AH108*AJ100:AJ108)</f>
        <v>0</v>
      </c>
      <c r="AK98" s="744">
        <f>+SUMPRODUCT(AH100:AH108*AK100:AK108)</f>
        <v>0</v>
      </c>
      <c r="AL98" s="744">
        <f>+SUMPRODUCT(AH100:AH108*AL100:AL108)</f>
        <v>0</v>
      </c>
      <c r="AM98" s="789">
        <f>SUM(AI98:AL99)</f>
        <v>0</v>
      </c>
      <c r="AN98" s="791"/>
      <c r="AO98" s="777"/>
      <c r="AP98" s="779"/>
      <c r="AQ98" s="141"/>
      <c r="AR98" s="494" t="s">
        <v>152</v>
      </c>
      <c r="AS98" s="375" t="s">
        <v>148</v>
      </c>
      <c r="AT98" s="378"/>
      <c r="AU98" s="801"/>
      <c r="AV98" s="286" t="s">
        <v>248</v>
      </c>
      <c r="AW98" s="563" t="s">
        <v>233</v>
      </c>
      <c r="AX98" s="563" t="s">
        <v>4</v>
      </c>
      <c r="AY98" s="563">
        <v>84510</v>
      </c>
      <c r="AZ98" s="563" t="s">
        <v>0</v>
      </c>
      <c r="BA98" s="320"/>
      <c r="BB98" s="320">
        <v>3504160.8181818184</v>
      </c>
      <c r="BC98" s="320">
        <v>3504160.8181818184</v>
      </c>
      <c r="BD98" s="320">
        <v>3504160.8181818184</v>
      </c>
      <c r="BE98" s="320">
        <v>3504160.8181818184</v>
      </c>
      <c r="BF98" s="320">
        <v>3504160.8181818184</v>
      </c>
      <c r="BG98" s="320">
        <v>3504160.8181818184</v>
      </c>
      <c r="BH98" s="320">
        <v>3504160.8181818184</v>
      </c>
      <c r="BI98" s="320">
        <v>3504160.8181818184</v>
      </c>
      <c r="BJ98" s="320">
        <v>3504160.8181818184</v>
      </c>
      <c r="BK98" s="320">
        <v>3504160.8181818184</v>
      </c>
      <c r="BL98" s="320">
        <v>3504160.8181818184</v>
      </c>
      <c r="BM98" s="320">
        <v>355357606</v>
      </c>
      <c r="BN98" s="194"/>
      <c r="BO98" s="194"/>
      <c r="BP98" s="194"/>
      <c r="BQ98" s="194"/>
      <c r="BR98" s="194"/>
      <c r="BS98" s="194"/>
      <c r="BT98" s="194"/>
      <c r="BU98" s="194"/>
      <c r="BV98" s="194"/>
      <c r="BW98" s="194"/>
      <c r="BX98" s="194"/>
      <c r="BY98" s="194">
        <v>355357606</v>
      </c>
      <c r="BZ98" s="194"/>
      <c r="CA98" s="753">
        <f>+BM98:BM109</f>
        <v>355357606</v>
      </c>
      <c r="CB98" s="138"/>
      <c r="CC98" s="138"/>
      <c r="CD98" s="138"/>
      <c r="CE98" s="138"/>
      <c r="CF98" s="197"/>
      <c r="CG98" s="138"/>
      <c r="CH98" s="138"/>
      <c r="CI98" s="138"/>
      <c r="CJ98" s="138"/>
      <c r="CK98" s="138"/>
      <c r="CL98" s="138"/>
      <c r="CM98" s="138">
        <v>355357606</v>
      </c>
      <c r="CN98" s="138"/>
      <c r="CO98" s="758">
        <f>SUM(CB98:CN108)</f>
        <v>355357606</v>
      </c>
      <c r="CP98" s="138">
        <f>+CB98</f>
        <v>0</v>
      </c>
      <c r="CQ98" s="109"/>
      <c r="CR98" s="109"/>
      <c r="CS98" s="109"/>
      <c r="CT98" s="109"/>
      <c r="CU98" s="109"/>
      <c r="CV98" s="109"/>
      <c r="CW98" s="109"/>
      <c r="CX98" s="109"/>
      <c r="CY98" s="109"/>
      <c r="CZ98" s="109"/>
      <c r="DA98" s="109"/>
      <c r="DB98" s="109"/>
      <c r="DC98" s="766">
        <f>SUM(CP98:DB108)</f>
        <v>0</v>
      </c>
      <c r="DD98" s="230"/>
      <c r="DE98" s="109"/>
      <c r="DF98" s="109"/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769">
        <v>0</v>
      </c>
      <c r="DR98" s="230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09"/>
      <c r="ED98" s="109"/>
      <c r="EE98" s="774">
        <f>SUM(DR98:ED108)</f>
        <v>0</v>
      </c>
      <c r="EF98" s="38"/>
      <c r="EG98" s="375" t="s">
        <v>323</v>
      </c>
      <c r="EH98" s="375"/>
    </row>
    <row r="99" spans="1:139" s="8" customFormat="1" ht="33.75" customHeight="1" x14ac:dyDescent="0.2">
      <c r="A99" s="522"/>
      <c r="B99" s="437"/>
      <c r="C99" s="417"/>
      <c r="D99" s="417"/>
      <c r="E99" s="729"/>
      <c r="F99" s="729"/>
      <c r="G99" s="729"/>
      <c r="H99" s="729"/>
      <c r="I99" s="729"/>
      <c r="J99" s="696"/>
      <c r="K99" s="507"/>
      <c r="L99" s="699"/>
      <c r="M99" s="510"/>
      <c r="N99" s="699"/>
      <c r="O99" s="699"/>
      <c r="P99" s="569"/>
      <c r="Q99" s="435"/>
      <c r="R99" s="382"/>
      <c r="S99" s="435"/>
      <c r="T99" s="385"/>
      <c r="U99" s="432"/>
      <c r="V99" s="432"/>
      <c r="W99" s="432"/>
      <c r="X99" s="432"/>
      <c r="Y99" s="432"/>
      <c r="Z99" s="432"/>
      <c r="AA99" s="432"/>
      <c r="AB99" s="432"/>
      <c r="AC99" s="432"/>
      <c r="AD99" s="734"/>
      <c r="AE99" s="737"/>
      <c r="AF99" s="739"/>
      <c r="AG99" s="743"/>
      <c r="AH99" s="745"/>
      <c r="AI99" s="745"/>
      <c r="AJ99" s="745"/>
      <c r="AK99" s="745"/>
      <c r="AL99" s="745"/>
      <c r="AM99" s="790"/>
      <c r="AN99" s="792"/>
      <c r="AO99" s="778"/>
      <c r="AP99" s="780"/>
      <c r="AQ99" s="141"/>
      <c r="AR99" s="495"/>
      <c r="AS99" s="376"/>
      <c r="AT99" s="379"/>
      <c r="AU99" s="801"/>
      <c r="AV99" s="290"/>
      <c r="AW99" s="564"/>
      <c r="AX99" s="564"/>
      <c r="AY99" s="564"/>
      <c r="AZ99" s="564"/>
      <c r="BA99" s="320"/>
      <c r="BB99" s="320"/>
      <c r="BC99" s="320"/>
      <c r="BD99" s="320"/>
      <c r="BE99" s="320"/>
      <c r="BF99" s="320"/>
      <c r="BG99" s="320"/>
      <c r="BH99" s="320"/>
      <c r="BI99" s="320"/>
      <c r="BJ99" s="320"/>
      <c r="BK99" s="320"/>
      <c r="BL99" s="320"/>
      <c r="BM99" s="320"/>
      <c r="BN99" s="194"/>
      <c r="BO99" s="194"/>
      <c r="BP99" s="194"/>
      <c r="BQ99" s="194"/>
      <c r="BR99" s="194"/>
      <c r="BS99" s="194"/>
      <c r="BT99" s="194"/>
      <c r="BU99" s="194"/>
      <c r="BV99" s="194"/>
      <c r="BW99" s="194"/>
      <c r="BX99" s="194"/>
      <c r="BY99" s="194"/>
      <c r="BZ99" s="194"/>
      <c r="CA99" s="754"/>
      <c r="CB99" s="92"/>
      <c r="CC99" s="138"/>
      <c r="CD99" s="138"/>
      <c r="CE99" s="138"/>
      <c r="CF99" s="197"/>
      <c r="CG99" s="138"/>
      <c r="CH99" s="138"/>
      <c r="CI99" s="138"/>
      <c r="CJ99" s="138"/>
      <c r="CK99" s="138"/>
      <c r="CL99" s="138"/>
      <c r="CM99" s="138"/>
      <c r="CN99" s="138"/>
      <c r="CO99" s="759"/>
      <c r="CP99" s="138">
        <f>+CB99</f>
        <v>0</v>
      </c>
      <c r="CQ99" s="109"/>
      <c r="CR99" s="109"/>
      <c r="CS99" s="109"/>
      <c r="CT99" s="109"/>
      <c r="CU99" s="109"/>
      <c r="CV99" s="109"/>
      <c r="CW99" s="109"/>
      <c r="CX99" s="109"/>
      <c r="CY99" s="109"/>
      <c r="CZ99" s="109"/>
      <c r="DA99" s="109"/>
      <c r="DB99" s="109"/>
      <c r="DC99" s="767"/>
      <c r="DD99" s="183"/>
      <c r="DE99" s="109"/>
      <c r="DF99" s="109"/>
      <c r="DG99" s="109"/>
      <c r="DH99" s="109"/>
      <c r="DI99" s="109"/>
      <c r="DJ99" s="109"/>
      <c r="DK99" s="109"/>
      <c r="DL99" s="109"/>
      <c r="DM99" s="109"/>
      <c r="DN99" s="109"/>
      <c r="DO99" s="109"/>
      <c r="DP99" s="109"/>
      <c r="DQ99" s="770"/>
      <c r="DR99" s="183"/>
      <c r="DS99" s="109"/>
      <c r="DT99" s="109"/>
      <c r="DU99" s="109"/>
      <c r="DV99" s="109"/>
      <c r="DW99" s="109"/>
      <c r="DX99" s="109"/>
      <c r="DY99" s="109"/>
      <c r="DZ99" s="109"/>
      <c r="EA99" s="109"/>
      <c r="EB99" s="109"/>
      <c r="EC99" s="109"/>
      <c r="ED99" s="109"/>
      <c r="EE99" s="775"/>
      <c r="EF99" s="38"/>
      <c r="EG99" s="376"/>
      <c r="EH99" s="376"/>
    </row>
    <row r="100" spans="1:139" s="8" customFormat="1" ht="41.25" customHeight="1" x14ac:dyDescent="0.2">
      <c r="A100" s="522"/>
      <c r="B100" s="437"/>
      <c r="C100" s="417"/>
      <c r="D100" s="417"/>
      <c r="E100" s="729"/>
      <c r="F100" s="729"/>
      <c r="G100" s="729"/>
      <c r="H100" s="729"/>
      <c r="I100" s="729"/>
      <c r="J100" s="696"/>
      <c r="K100" s="507"/>
      <c r="L100" s="699"/>
      <c r="M100" s="510"/>
      <c r="N100" s="699"/>
      <c r="O100" s="699"/>
      <c r="P100" s="569"/>
      <c r="Q100" s="435"/>
      <c r="R100" s="382"/>
      <c r="S100" s="435"/>
      <c r="T100" s="385"/>
      <c r="U100" s="432"/>
      <c r="V100" s="432"/>
      <c r="W100" s="432"/>
      <c r="X100" s="432"/>
      <c r="Y100" s="432"/>
      <c r="Z100" s="432"/>
      <c r="AA100" s="432"/>
      <c r="AB100" s="432"/>
      <c r="AC100" s="432"/>
      <c r="AD100" s="734"/>
      <c r="AE100" s="432"/>
      <c r="AF100" s="740"/>
      <c r="AG100" s="360" t="s">
        <v>187</v>
      </c>
      <c r="AH100" s="139">
        <v>0.15</v>
      </c>
      <c r="AI100" s="72"/>
      <c r="AJ100" s="242"/>
      <c r="AK100" s="238"/>
      <c r="AL100" s="250"/>
      <c r="AM100" s="243">
        <f t="shared" si="10"/>
        <v>0</v>
      </c>
      <c r="AN100" s="161">
        <v>45656</v>
      </c>
      <c r="AO100" s="253"/>
      <c r="AP100" s="216"/>
      <c r="AQ100" s="91" t="s">
        <v>197</v>
      </c>
      <c r="AR100" s="495"/>
      <c r="AS100" s="376"/>
      <c r="AT100" s="379"/>
      <c r="AU100" s="801"/>
      <c r="AV100" s="294"/>
      <c r="AW100" s="564"/>
      <c r="AX100" s="564"/>
      <c r="AY100" s="564"/>
      <c r="AZ100" s="564"/>
      <c r="BA100" s="320"/>
      <c r="BB100" s="320"/>
      <c r="BC100" s="320"/>
      <c r="BD100" s="320"/>
      <c r="BE100" s="320"/>
      <c r="BF100" s="320"/>
      <c r="BG100" s="320"/>
      <c r="BH100" s="320"/>
      <c r="BI100" s="320"/>
      <c r="BJ100" s="320"/>
      <c r="BK100" s="320"/>
      <c r="BL100" s="320"/>
      <c r="BM100" s="320">
        <f t="shared" si="13"/>
        <v>0</v>
      </c>
      <c r="BN100" s="194"/>
      <c r="BO100" s="194"/>
      <c r="BP100" s="194"/>
      <c r="BQ100" s="194"/>
      <c r="BR100" s="194"/>
      <c r="BS100" s="194"/>
      <c r="BT100" s="194"/>
      <c r="BU100" s="194"/>
      <c r="BV100" s="194"/>
      <c r="BW100" s="194"/>
      <c r="BX100" s="194"/>
      <c r="BY100" s="194"/>
      <c r="BZ100" s="194"/>
      <c r="CA100" s="754"/>
      <c r="CC100" s="138"/>
      <c r="CD100" s="138"/>
      <c r="CE100" s="138"/>
      <c r="CF100" s="138"/>
      <c r="CG100" s="138"/>
      <c r="CH100" s="138"/>
      <c r="CI100" s="138"/>
      <c r="CJ100" s="138"/>
      <c r="CK100" s="138"/>
      <c r="CL100" s="138"/>
      <c r="CM100" s="138"/>
      <c r="CN100" s="138"/>
      <c r="CO100" s="759"/>
      <c r="CP100" s="138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767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771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775"/>
      <c r="EF100" s="38"/>
      <c r="EG100" s="376"/>
      <c r="EH100" s="376"/>
    </row>
    <row r="101" spans="1:139" s="8" customFormat="1" ht="41.25" customHeight="1" x14ac:dyDescent="0.2">
      <c r="A101" s="522"/>
      <c r="B101" s="437"/>
      <c r="C101" s="417"/>
      <c r="D101" s="417"/>
      <c r="E101" s="729"/>
      <c r="F101" s="729"/>
      <c r="G101" s="729"/>
      <c r="H101" s="729"/>
      <c r="I101" s="729"/>
      <c r="J101" s="696"/>
      <c r="K101" s="507"/>
      <c r="L101" s="699"/>
      <c r="M101" s="510"/>
      <c r="N101" s="699"/>
      <c r="O101" s="699"/>
      <c r="P101" s="569"/>
      <c r="Q101" s="435"/>
      <c r="R101" s="382"/>
      <c r="S101" s="435"/>
      <c r="T101" s="385"/>
      <c r="U101" s="432"/>
      <c r="V101" s="432"/>
      <c r="W101" s="432"/>
      <c r="X101" s="432"/>
      <c r="Y101" s="432"/>
      <c r="Z101" s="432"/>
      <c r="AA101" s="432"/>
      <c r="AB101" s="432"/>
      <c r="AC101" s="432"/>
      <c r="AD101" s="734"/>
      <c r="AE101" s="432"/>
      <c r="AF101" s="740"/>
      <c r="AG101" s="360" t="s">
        <v>143</v>
      </c>
      <c r="AH101" s="139">
        <v>0.15</v>
      </c>
      <c r="AI101" s="72"/>
      <c r="AJ101" s="238"/>
      <c r="AK101" s="238"/>
      <c r="AL101" s="250"/>
      <c r="AM101" s="243">
        <f t="shared" si="10"/>
        <v>0</v>
      </c>
      <c r="AN101" s="161">
        <v>45656</v>
      </c>
      <c r="AO101" s="260"/>
      <c r="AP101" s="216"/>
      <c r="AQ101" s="91" t="s">
        <v>197</v>
      </c>
      <c r="AR101" s="495"/>
      <c r="AS101" s="376"/>
      <c r="AT101" s="379"/>
      <c r="AU101" s="801"/>
      <c r="AV101" s="286"/>
      <c r="AW101" s="565"/>
      <c r="AX101" s="565"/>
      <c r="AY101" s="565"/>
      <c r="AZ101" s="565"/>
      <c r="BA101" s="320"/>
      <c r="BB101" s="320"/>
      <c r="BC101" s="320"/>
      <c r="BD101" s="320"/>
      <c r="BE101" s="320"/>
      <c r="BF101" s="320"/>
      <c r="BG101" s="320"/>
      <c r="BH101" s="320"/>
      <c r="BI101" s="320"/>
      <c r="BJ101" s="320"/>
      <c r="BK101" s="320"/>
      <c r="BL101" s="320"/>
      <c r="BM101" s="320">
        <f t="shared" si="13"/>
        <v>0</v>
      </c>
      <c r="BN101" s="194"/>
      <c r="BO101" s="194"/>
      <c r="BP101" s="194"/>
      <c r="BQ101" s="194"/>
      <c r="BR101" s="194"/>
      <c r="BS101" s="194"/>
      <c r="BT101" s="194"/>
      <c r="BU101" s="194"/>
      <c r="BV101" s="194"/>
      <c r="BW101" s="194"/>
      <c r="BX101" s="194"/>
      <c r="BY101" s="194"/>
      <c r="BZ101" s="194"/>
      <c r="CA101" s="754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759"/>
      <c r="CP101" s="138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767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771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775"/>
      <c r="EF101" s="38"/>
      <c r="EG101" s="376"/>
      <c r="EH101" s="376"/>
    </row>
    <row r="102" spans="1:139" s="8" customFormat="1" ht="41.25" customHeight="1" x14ac:dyDescent="0.2">
      <c r="A102" s="522"/>
      <c r="B102" s="437"/>
      <c r="C102" s="417"/>
      <c r="D102" s="417"/>
      <c r="E102" s="729"/>
      <c r="F102" s="729"/>
      <c r="G102" s="729"/>
      <c r="H102" s="729"/>
      <c r="I102" s="729"/>
      <c r="J102" s="696"/>
      <c r="K102" s="507"/>
      <c r="L102" s="699"/>
      <c r="M102" s="510"/>
      <c r="N102" s="699"/>
      <c r="O102" s="699"/>
      <c r="P102" s="569"/>
      <c r="Q102" s="435"/>
      <c r="R102" s="382"/>
      <c r="S102" s="435"/>
      <c r="T102" s="385"/>
      <c r="U102" s="432"/>
      <c r="V102" s="432"/>
      <c r="W102" s="432"/>
      <c r="X102" s="432"/>
      <c r="Y102" s="432"/>
      <c r="Z102" s="432"/>
      <c r="AA102" s="432"/>
      <c r="AB102" s="432"/>
      <c r="AC102" s="432"/>
      <c r="AD102" s="734"/>
      <c r="AE102" s="432"/>
      <c r="AF102" s="740"/>
      <c r="AG102" s="360" t="s">
        <v>144</v>
      </c>
      <c r="AH102" s="139">
        <v>0.15</v>
      </c>
      <c r="AI102" s="72"/>
      <c r="AJ102" s="242"/>
      <c r="AK102" s="238"/>
      <c r="AL102" s="250"/>
      <c r="AM102" s="243">
        <f t="shared" si="10"/>
        <v>0</v>
      </c>
      <c r="AN102" s="161">
        <v>45656</v>
      </c>
      <c r="AO102" s="253"/>
      <c r="AP102" s="216"/>
      <c r="AQ102" s="91" t="s">
        <v>197</v>
      </c>
      <c r="AR102" s="495"/>
      <c r="AS102" s="376"/>
      <c r="AT102" s="379"/>
      <c r="AU102" s="801"/>
      <c r="AV102" s="286"/>
      <c r="AW102" s="563" t="s">
        <v>233</v>
      </c>
      <c r="AX102" s="402" t="s">
        <v>4</v>
      </c>
      <c r="AY102" s="402">
        <v>96220</v>
      </c>
      <c r="AZ102" s="402" t="s">
        <v>11</v>
      </c>
      <c r="BA102" s="320"/>
      <c r="BB102" s="320"/>
      <c r="BC102" s="320"/>
      <c r="BD102" s="320"/>
      <c r="BE102" s="320"/>
      <c r="BF102" s="320"/>
      <c r="BG102" s="320"/>
      <c r="BH102" s="320"/>
      <c r="BI102" s="320"/>
      <c r="BJ102" s="320"/>
      <c r="BK102" s="320"/>
      <c r="BL102" s="320"/>
      <c r="BM102" s="320">
        <f t="shared" si="13"/>
        <v>0</v>
      </c>
      <c r="BN102" s="194"/>
      <c r="BO102" s="194"/>
      <c r="BP102" s="194"/>
      <c r="BQ102" s="194"/>
      <c r="BR102" s="194"/>
      <c r="BS102" s="194"/>
      <c r="BT102" s="194"/>
      <c r="BU102" s="194"/>
      <c r="BV102" s="194"/>
      <c r="BW102" s="194"/>
      <c r="BX102" s="194"/>
      <c r="BY102" s="194"/>
      <c r="BZ102" s="332"/>
      <c r="CA102" s="754"/>
      <c r="CB102" s="138"/>
      <c r="CC102" s="138"/>
      <c r="CD102" s="138"/>
      <c r="CE102" s="138"/>
      <c r="CF102" s="138"/>
      <c r="CG102" s="138"/>
      <c r="CH102" s="138"/>
      <c r="CI102" s="138"/>
      <c r="CJ102" s="138"/>
      <c r="CK102" s="138"/>
      <c r="CL102" s="138"/>
      <c r="CM102" s="92"/>
      <c r="CN102" s="138"/>
      <c r="CO102" s="759"/>
      <c r="CP102" s="138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244"/>
      <c r="DB102" s="109"/>
      <c r="DC102" s="767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244"/>
      <c r="DP102" s="109"/>
      <c r="DQ102" s="771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244"/>
      <c r="ED102" s="109"/>
      <c r="EE102" s="775"/>
      <c r="EF102" s="38"/>
      <c r="EG102" s="376"/>
      <c r="EH102" s="376"/>
    </row>
    <row r="103" spans="1:139" s="8" customFormat="1" ht="41.25" customHeight="1" x14ac:dyDescent="0.2">
      <c r="A103" s="522"/>
      <c r="B103" s="437"/>
      <c r="C103" s="417"/>
      <c r="D103" s="417"/>
      <c r="E103" s="729"/>
      <c r="F103" s="729"/>
      <c r="G103" s="729"/>
      <c r="H103" s="729"/>
      <c r="I103" s="729"/>
      <c r="J103" s="696"/>
      <c r="K103" s="507"/>
      <c r="L103" s="699"/>
      <c r="M103" s="510"/>
      <c r="N103" s="699"/>
      <c r="O103" s="699"/>
      <c r="P103" s="569"/>
      <c r="Q103" s="435"/>
      <c r="R103" s="382"/>
      <c r="S103" s="435"/>
      <c r="T103" s="385"/>
      <c r="U103" s="432"/>
      <c r="V103" s="432"/>
      <c r="W103" s="432"/>
      <c r="X103" s="432"/>
      <c r="Y103" s="432"/>
      <c r="Z103" s="432"/>
      <c r="AA103" s="432"/>
      <c r="AB103" s="432"/>
      <c r="AC103" s="432"/>
      <c r="AD103" s="734"/>
      <c r="AE103" s="432"/>
      <c r="AF103" s="740"/>
      <c r="AG103" s="360" t="s">
        <v>188</v>
      </c>
      <c r="AH103" s="139">
        <v>0.1</v>
      </c>
      <c r="AI103" s="72"/>
      <c r="AJ103" s="242"/>
      <c r="AK103" s="69"/>
      <c r="AL103" s="69"/>
      <c r="AM103" s="243">
        <f t="shared" si="10"/>
        <v>0</v>
      </c>
      <c r="AN103" s="161">
        <v>45412</v>
      </c>
      <c r="AO103" s="111"/>
      <c r="AP103" s="216"/>
      <c r="AQ103" s="91" t="s">
        <v>197</v>
      </c>
      <c r="AR103" s="495"/>
      <c r="AS103" s="376"/>
      <c r="AT103" s="379"/>
      <c r="AU103" s="801"/>
      <c r="AV103" s="286"/>
      <c r="AW103" s="564"/>
      <c r="AX103" s="403"/>
      <c r="AY103" s="403"/>
      <c r="AZ103" s="403"/>
      <c r="BA103" s="320"/>
      <c r="BB103" s="320"/>
      <c r="BC103" s="320">
        <v>26287300</v>
      </c>
      <c r="BD103" s="320"/>
      <c r="BE103" s="320"/>
      <c r="BF103" s="320"/>
      <c r="BG103" s="320"/>
      <c r="BH103" s="320"/>
      <c r="BI103" s="320"/>
      <c r="BJ103" s="320"/>
      <c r="BK103" s="320"/>
      <c r="BL103" s="320"/>
      <c r="BM103" s="320"/>
      <c r="BN103" s="194"/>
      <c r="BO103" s="194"/>
      <c r="BP103" s="194"/>
      <c r="BQ103" s="194"/>
      <c r="BR103" s="194"/>
      <c r="BS103" s="194"/>
      <c r="BT103" s="194"/>
      <c r="BU103" s="194"/>
      <c r="BV103" s="194"/>
      <c r="BW103" s="194"/>
      <c r="BX103" s="194"/>
      <c r="BY103" s="194"/>
      <c r="BZ103" s="332"/>
      <c r="CA103" s="754"/>
      <c r="CB103" s="138"/>
      <c r="CC103" s="138"/>
      <c r="CD103" s="138"/>
      <c r="CE103" s="138"/>
      <c r="CF103" s="138"/>
      <c r="CG103" s="138"/>
      <c r="CH103" s="138"/>
      <c r="CI103" s="138"/>
      <c r="CJ103" s="138"/>
      <c r="CK103" s="138"/>
      <c r="CL103" s="138"/>
      <c r="CN103" s="138"/>
      <c r="CO103" s="759"/>
      <c r="CP103" s="138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767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771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775"/>
      <c r="EF103" s="38"/>
      <c r="EG103" s="376"/>
      <c r="EH103" s="376"/>
    </row>
    <row r="104" spans="1:139" s="8" customFormat="1" ht="41.25" customHeight="1" x14ac:dyDescent="0.2">
      <c r="A104" s="522"/>
      <c r="B104" s="437"/>
      <c r="C104" s="417"/>
      <c r="D104" s="417"/>
      <c r="E104" s="729"/>
      <c r="F104" s="729"/>
      <c r="G104" s="729"/>
      <c r="H104" s="729"/>
      <c r="I104" s="729"/>
      <c r="J104" s="696"/>
      <c r="K104" s="507"/>
      <c r="L104" s="699"/>
      <c r="M104" s="510"/>
      <c r="N104" s="699"/>
      <c r="O104" s="699"/>
      <c r="P104" s="569"/>
      <c r="Q104" s="435"/>
      <c r="R104" s="382"/>
      <c r="S104" s="435"/>
      <c r="T104" s="385"/>
      <c r="U104" s="432"/>
      <c r="V104" s="432"/>
      <c r="W104" s="432"/>
      <c r="X104" s="432"/>
      <c r="Y104" s="432"/>
      <c r="Z104" s="432"/>
      <c r="AA104" s="432"/>
      <c r="AB104" s="432"/>
      <c r="AC104" s="432"/>
      <c r="AD104" s="734"/>
      <c r="AE104" s="432"/>
      <c r="AF104" s="740"/>
      <c r="AG104" s="360" t="s">
        <v>145</v>
      </c>
      <c r="AH104" s="139">
        <v>0.1</v>
      </c>
      <c r="AI104" s="72"/>
      <c r="AJ104" s="242"/>
      <c r="AK104" s="69"/>
      <c r="AL104" s="69"/>
      <c r="AM104" s="243">
        <f t="shared" si="10"/>
        <v>0</v>
      </c>
      <c r="AN104" s="161">
        <v>45656</v>
      </c>
      <c r="AO104" s="73"/>
      <c r="AP104" s="216"/>
      <c r="AQ104" s="91" t="s">
        <v>197</v>
      </c>
      <c r="AR104" s="495"/>
      <c r="AS104" s="376"/>
      <c r="AT104" s="379"/>
      <c r="AU104" s="801"/>
      <c r="AV104" s="286"/>
      <c r="AW104" s="564"/>
      <c r="AX104" s="403"/>
      <c r="AY104" s="403"/>
      <c r="AZ104" s="403"/>
      <c r="BA104" s="320"/>
      <c r="BB104" s="320"/>
      <c r="BC104" s="320"/>
      <c r="BD104" s="320"/>
      <c r="BE104" s="320"/>
      <c r="BF104" s="320"/>
      <c r="BG104" s="320"/>
      <c r="BH104" s="320"/>
      <c r="BI104" s="320"/>
      <c r="BJ104" s="320"/>
      <c r="BK104" s="320"/>
      <c r="BL104" s="320"/>
      <c r="BM104" s="320">
        <f t="shared" si="13"/>
        <v>0</v>
      </c>
      <c r="BN104" s="194"/>
      <c r="BO104" s="194"/>
      <c r="BP104" s="194"/>
      <c r="BQ104" s="194"/>
      <c r="BR104" s="194"/>
      <c r="BS104" s="194"/>
      <c r="BT104" s="194"/>
      <c r="BU104" s="194"/>
      <c r="BV104" s="194"/>
      <c r="BW104" s="194"/>
      <c r="BX104" s="194"/>
      <c r="BY104" s="194"/>
      <c r="BZ104" s="332"/>
      <c r="CA104" s="754"/>
      <c r="CB104" s="138"/>
      <c r="CC104" s="138"/>
      <c r="CD104" s="138"/>
      <c r="CE104" s="138"/>
      <c r="CF104" s="138"/>
      <c r="CG104" s="138"/>
      <c r="CH104" s="138"/>
      <c r="CI104" s="138"/>
      <c r="CJ104" s="138"/>
      <c r="CK104" s="138"/>
      <c r="CL104" s="138"/>
      <c r="CM104" s="138"/>
      <c r="CN104" s="138"/>
      <c r="CO104" s="759"/>
      <c r="CP104" s="138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767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771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775"/>
      <c r="EF104" s="38"/>
      <c r="EG104" s="376"/>
      <c r="EH104" s="376"/>
    </row>
    <row r="105" spans="1:139" s="8" customFormat="1" ht="30.75" customHeight="1" x14ac:dyDescent="0.2">
      <c r="A105" s="522"/>
      <c r="B105" s="437"/>
      <c r="C105" s="417"/>
      <c r="D105" s="417"/>
      <c r="E105" s="729"/>
      <c r="F105" s="729"/>
      <c r="G105" s="729"/>
      <c r="H105" s="729"/>
      <c r="I105" s="729"/>
      <c r="J105" s="696"/>
      <c r="K105" s="507"/>
      <c r="L105" s="699"/>
      <c r="M105" s="510"/>
      <c r="N105" s="699"/>
      <c r="O105" s="699"/>
      <c r="P105" s="569"/>
      <c r="Q105" s="435"/>
      <c r="R105" s="382"/>
      <c r="S105" s="435"/>
      <c r="T105" s="385"/>
      <c r="U105" s="432"/>
      <c r="V105" s="432"/>
      <c r="W105" s="432"/>
      <c r="X105" s="432"/>
      <c r="Y105" s="432"/>
      <c r="Z105" s="432"/>
      <c r="AA105" s="432"/>
      <c r="AB105" s="432"/>
      <c r="AC105" s="432"/>
      <c r="AD105" s="734"/>
      <c r="AE105" s="432"/>
      <c r="AF105" s="740"/>
      <c r="AG105" s="360" t="s">
        <v>189</v>
      </c>
      <c r="AH105" s="139">
        <v>0.05</v>
      </c>
      <c r="AI105" s="72"/>
      <c r="AJ105" s="242"/>
      <c r="AK105" s="69"/>
      <c r="AL105" s="261"/>
      <c r="AM105" s="243">
        <f t="shared" si="10"/>
        <v>0</v>
      </c>
      <c r="AN105" s="161">
        <v>45656</v>
      </c>
      <c r="AO105" s="111"/>
      <c r="AP105" s="216"/>
      <c r="AQ105" s="91" t="s">
        <v>197</v>
      </c>
      <c r="AR105" s="495"/>
      <c r="AS105" s="376"/>
      <c r="AT105" s="379"/>
      <c r="AU105" s="801"/>
      <c r="AV105" s="286"/>
      <c r="AW105" s="565"/>
      <c r="AX105" s="404"/>
      <c r="AY105" s="404"/>
      <c r="AZ105" s="404"/>
      <c r="BA105" s="320"/>
      <c r="BB105" s="320"/>
      <c r="BC105" s="320"/>
      <c r="BD105" s="320"/>
      <c r="BE105" s="320"/>
      <c r="BF105" s="320"/>
      <c r="BG105" s="320"/>
      <c r="BH105" s="320"/>
      <c r="BI105" s="320"/>
      <c r="BJ105" s="320"/>
      <c r="BK105" s="320"/>
      <c r="BL105" s="320"/>
      <c r="BM105" s="320">
        <f t="shared" si="13"/>
        <v>0</v>
      </c>
      <c r="BN105" s="194"/>
      <c r="BO105" s="194"/>
      <c r="BP105" s="194"/>
      <c r="BQ105" s="194"/>
      <c r="BR105" s="194"/>
      <c r="BS105" s="194"/>
      <c r="BT105" s="194"/>
      <c r="BU105" s="194"/>
      <c r="BV105" s="194"/>
      <c r="BW105" s="194"/>
      <c r="BX105" s="194"/>
      <c r="BY105" s="194"/>
      <c r="BZ105" s="332"/>
      <c r="CA105" s="754"/>
      <c r="CB105" s="138"/>
      <c r="CC105" s="138"/>
      <c r="CD105" s="138"/>
      <c r="CE105" s="138"/>
      <c r="CF105" s="138"/>
      <c r="CG105" s="138"/>
      <c r="CH105" s="138"/>
      <c r="CI105" s="138"/>
      <c r="CJ105" s="138"/>
      <c r="CK105" s="138"/>
      <c r="CL105" s="138"/>
      <c r="CM105" s="138"/>
      <c r="CN105" s="138"/>
      <c r="CO105" s="759"/>
      <c r="CP105" s="138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767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771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775"/>
      <c r="EF105" s="38"/>
      <c r="EG105" s="376"/>
      <c r="EH105" s="376"/>
    </row>
    <row r="106" spans="1:139" s="8" customFormat="1" ht="41.25" customHeight="1" x14ac:dyDescent="0.2">
      <c r="A106" s="522"/>
      <c r="B106" s="437"/>
      <c r="C106" s="417"/>
      <c r="D106" s="417"/>
      <c r="E106" s="729"/>
      <c r="F106" s="729"/>
      <c r="G106" s="729"/>
      <c r="H106" s="729"/>
      <c r="I106" s="729"/>
      <c r="J106" s="696"/>
      <c r="K106" s="507"/>
      <c r="L106" s="699"/>
      <c r="M106" s="510"/>
      <c r="N106" s="699"/>
      <c r="O106" s="699"/>
      <c r="P106" s="569"/>
      <c r="Q106" s="435"/>
      <c r="R106" s="382"/>
      <c r="S106" s="435"/>
      <c r="T106" s="385"/>
      <c r="U106" s="432"/>
      <c r="V106" s="432"/>
      <c r="W106" s="432"/>
      <c r="X106" s="432"/>
      <c r="Y106" s="432"/>
      <c r="Z106" s="432"/>
      <c r="AA106" s="432"/>
      <c r="AB106" s="432"/>
      <c r="AC106" s="432"/>
      <c r="AD106" s="734"/>
      <c r="AE106" s="432"/>
      <c r="AF106" s="740"/>
      <c r="AG106" s="360" t="s">
        <v>146</v>
      </c>
      <c r="AH106" s="139">
        <v>0.1</v>
      </c>
      <c r="AI106" s="72"/>
      <c r="AJ106" s="72"/>
      <c r="AK106" s="69"/>
      <c r="AL106" s="261"/>
      <c r="AM106" s="243">
        <f t="shared" si="10"/>
        <v>0</v>
      </c>
      <c r="AN106" s="161">
        <v>45656</v>
      </c>
      <c r="AO106" s="73"/>
      <c r="AP106" s="258"/>
      <c r="AQ106" s="91" t="s">
        <v>197</v>
      </c>
      <c r="AR106" s="495"/>
      <c r="AS106" s="376"/>
      <c r="AT106" s="379"/>
      <c r="AU106" s="801"/>
      <c r="AV106" s="286"/>
      <c r="AW106" s="563" t="s">
        <v>233</v>
      </c>
      <c r="AX106" s="402" t="s">
        <v>4</v>
      </c>
      <c r="AY106" s="402">
        <v>72112</v>
      </c>
      <c r="AZ106" s="402" t="s">
        <v>7</v>
      </c>
      <c r="BA106" s="320"/>
      <c r="BB106" s="320"/>
      <c r="BC106" s="320"/>
      <c r="BD106" s="320"/>
      <c r="BE106" s="320"/>
      <c r="BF106" s="320"/>
      <c r="BG106" s="320"/>
      <c r="BH106" s="320"/>
      <c r="BI106" s="320"/>
      <c r="BJ106" s="320"/>
      <c r="BK106" s="320"/>
      <c r="BL106" s="320"/>
      <c r="BM106" s="320">
        <f t="shared" si="13"/>
        <v>0</v>
      </c>
      <c r="BN106" s="194"/>
      <c r="BO106" s="332"/>
      <c r="BP106" s="332"/>
      <c r="BQ106" s="332"/>
      <c r="BR106" s="332"/>
      <c r="BS106" s="332"/>
      <c r="BT106" s="332"/>
      <c r="BU106" s="332"/>
      <c r="BV106" s="332"/>
      <c r="BW106" s="332"/>
      <c r="BX106" s="332"/>
      <c r="BY106" s="332"/>
      <c r="BZ106" s="332"/>
      <c r="CA106" s="754"/>
      <c r="CB106" s="138"/>
      <c r="CC106" s="138"/>
      <c r="CD106" s="138"/>
      <c r="CE106" s="138"/>
      <c r="CF106" s="138"/>
      <c r="CG106" s="138"/>
      <c r="CH106" s="138"/>
      <c r="CI106" s="138"/>
      <c r="CJ106" s="138"/>
      <c r="CK106" s="138"/>
      <c r="CL106" s="138"/>
      <c r="CM106" s="138"/>
      <c r="CN106" s="138"/>
      <c r="CO106" s="759"/>
      <c r="CP106" s="138">
        <f>+CB106</f>
        <v>0</v>
      </c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767"/>
      <c r="DD106" s="244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771"/>
      <c r="DR106" s="244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775"/>
      <c r="EF106" s="38"/>
      <c r="EG106" s="376"/>
      <c r="EH106" s="376"/>
    </row>
    <row r="107" spans="1:139" s="8" customFormat="1" ht="48.75" customHeight="1" x14ac:dyDescent="0.2">
      <c r="A107" s="522"/>
      <c r="B107" s="437"/>
      <c r="C107" s="417"/>
      <c r="D107" s="417"/>
      <c r="E107" s="729"/>
      <c r="F107" s="729"/>
      <c r="G107" s="729"/>
      <c r="H107" s="729"/>
      <c r="I107" s="729"/>
      <c r="J107" s="696"/>
      <c r="K107" s="507"/>
      <c r="L107" s="699"/>
      <c r="M107" s="510"/>
      <c r="N107" s="699"/>
      <c r="O107" s="699"/>
      <c r="P107" s="569"/>
      <c r="Q107" s="435"/>
      <c r="R107" s="382"/>
      <c r="S107" s="435"/>
      <c r="T107" s="385"/>
      <c r="U107" s="432"/>
      <c r="V107" s="432"/>
      <c r="W107" s="432"/>
      <c r="X107" s="432"/>
      <c r="Y107" s="432"/>
      <c r="Z107" s="432"/>
      <c r="AA107" s="432"/>
      <c r="AB107" s="432"/>
      <c r="AC107" s="432"/>
      <c r="AD107" s="734"/>
      <c r="AE107" s="432"/>
      <c r="AF107" s="740"/>
      <c r="AG107" s="731" t="s">
        <v>190</v>
      </c>
      <c r="AH107" s="399">
        <v>0.2</v>
      </c>
      <c r="AI107" s="708"/>
      <c r="AJ107" s="701"/>
      <c r="AK107" s="708"/>
      <c r="AL107" s="701"/>
      <c r="AM107" s="393">
        <f>SUM(AI107:AL108)</f>
        <v>0</v>
      </c>
      <c r="AN107" s="704">
        <v>45656</v>
      </c>
      <c r="AO107" s="706"/>
      <c r="AP107" s="405"/>
      <c r="AQ107" s="375" t="s">
        <v>197</v>
      </c>
      <c r="AR107" s="495"/>
      <c r="AS107" s="376"/>
      <c r="AT107" s="379"/>
      <c r="AU107" s="801"/>
      <c r="AV107" s="286"/>
      <c r="AW107" s="565"/>
      <c r="AX107" s="404"/>
      <c r="AY107" s="404"/>
      <c r="AZ107" s="404"/>
      <c r="BA107" s="320">
        <v>7063635.916666667</v>
      </c>
      <c r="BB107" s="320">
        <v>7063635.916666667</v>
      </c>
      <c r="BC107" s="320">
        <v>7063635.916666667</v>
      </c>
      <c r="BD107" s="320">
        <v>7063635.916666667</v>
      </c>
      <c r="BE107" s="320">
        <v>7063635.916666667</v>
      </c>
      <c r="BF107" s="320">
        <v>7063635.916666667</v>
      </c>
      <c r="BG107" s="320">
        <v>7063635.916666667</v>
      </c>
      <c r="BH107" s="320">
        <v>7063635.916666667</v>
      </c>
      <c r="BI107" s="320">
        <v>7063635.916666667</v>
      </c>
      <c r="BJ107" s="320">
        <v>7063635.916666667</v>
      </c>
      <c r="BK107" s="320">
        <v>7063635.916666667</v>
      </c>
      <c r="BL107" s="320">
        <v>7063635.916666667</v>
      </c>
      <c r="BM107" s="320"/>
      <c r="BN107" s="194"/>
      <c r="BO107" s="332"/>
      <c r="BP107" s="332"/>
      <c r="BQ107" s="332"/>
      <c r="BR107" s="332"/>
      <c r="BS107" s="332"/>
      <c r="BT107" s="332"/>
      <c r="BU107" s="332"/>
      <c r="BV107" s="332"/>
      <c r="BW107" s="332"/>
      <c r="BX107" s="332"/>
      <c r="BY107" s="332"/>
      <c r="BZ107" s="332"/>
      <c r="CA107" s="754"/>
      <c r="CB107" s="199"/>
      <c r="CC107" s="138"/>
      <c r="CD107" s="138"/>
      <c r="CE107" s="138"/>
      <c r="CF107" s="138"/>
      <c r="CG107" s="138"/>
      <c r="CH107" s="138"/>
      <c r="CI107" s="138"/>
      <c r="CJ107" s="138"/>
      <c r="CK107" s="138"/>
      <c r="CL107" s="138"/>
      <c r="CM107" s="138"/>
      <c r="CN107" s="138"/>
      <c r="CO107" s="759"/>
      <c r="CP107" s="138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767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771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775"/>
      <c r="EF107" s="38"/>
      <c r="EG107" s="376"/>
      <c r="EH107" s="376"/>
    </row>
    <row r="108" spans="1:139" s="8" customFormat="1" ht="36.75" customHeight="1" x14ac:dyDescent="0.2">
      <c r="A108" s="523"/>
      <c r="B108" s="440"/>
      <c r="C108" s="418"/>
      <c r="D108" s="418"/>
      <c r="E108" s="730"/>
      <c r="F108" s="730"/>
      <c r="G108" s="730"/>
      <c r="H108" s="730"/>
      <c r="I108" s="730"/>
      <c r="J108" s="697"/>
      <c r="K108" s="508"/>
      <c r="L108" s="700"/>
      <c r="M108" s="511"/>
      <c r="N108" s="700"/>
      <c r="O108" s="700"/>
      <c r="P108" s="569"/>
      <c r="Q108" s="454"/>
      <c r="R108" s="383"/>
      <c r="S108" s="454"/>
      <c r="T108" s="386"/>
      <c r="U108" s="433"/>
      <c r="V108" s="433"/>
      <c r="W108" s="433"/>
      <c r="X108" s="433"/>
      <c r="Y108" s="433"/>
      <c r="Z108" s="433"/>
      <c r="AA108" s="433"/>
      <c r="AB108" s="433"/>
      <c r="AC108" s="433"/>
      <c r="AD108" s="735"/>
      <c r="AE108" s="433"/>
      <c r="AF108" s="741"/>
      <c r="AG108" s="732"/>
      <c r="AH108" s="401"/>
      <c r="AI108" s="709"/>
      <c r="AJ108" s="702"/>
      <c r="AK108" s="709"/>
      <c r="AL108" s="702"/>
      <c r="AM108" s="703"/>
      <c r="AN108" s="705"/>
      <c r="AO108" s="707"/>
      <c r="AP108" s="406"/>
      <c r="AQ108" s="377"/>
      <c r="AR108" s="496"/>
      <c r="AS108" s="377"/>
      <c r="AT108" s="380"/>
      <c r="AU108" s="801"/>
      <c r="AV108" s="253"/>
      <c r="AW108" s="291" t="s">
        <v>233</v>
      </c>
      <c r="AX108" s="318" t="s">
        <v>4</v>
      </c>
      <c r="AY108" s="319">
        <v>85250</v>
      </c>
      <c r="AZ108" s="318" t="s">
        <v>1</v>
      </c>
      <c r="BA108" s="320">
        <v>30750000</v>
      </c>
      <c r="BB108" s="320">
        <v>30750000</v>
      </c>
      <c r="BC108" s="320">
        <v>30750000</v>
      </c>
      <c r="BD108" s="320">
        <v>30750000</v>
      </c>
      <c r="BE108" s="320">
        <v>30750000</v>
      </c>
      <c r="BF108" s="320">
        <v>30750000</v>
      </c>
      <c r="BG108" s="320">
        <v>30750000</v>
      </c>
      <c r="BH108" s="320">
        <v>30750000</v>
      </c>
      <c r="BI108" s="320">
        <v>30750000</v>
      </c>
      <c r="BJ108" s="320">
        <v>30750000</v>
      </c>
      <c r="BK108" s="320">
        <v>30750000</v>
      </c>
      <c r="BL108" s="320">
        <v>30750000</v>
      </c>
      <c r="BM108" s="320"/>
      <c r="BN108" s="184"/>
      <c r="BO108" s="339"/>
      <c r="BP108" s="339"/>
      <c r="BQ108" s="339"/>
      <c r="BR108" s="339"/>
      <c r="BS108" s="339"/>
      <c r="BT108" s="339"/>
      <c r="BU108" s="339"/>
      <c r="BV108" s="339"/>
      <c r="BW108" s="339"/>
      <c r="BX108" s="339"/>
      <c r="BY108" s="339"/>
      <c r="BZ108" s="339"/>
      <c r="CA108" s="754"/>
      <c r="CB108" s="138"/>
      <c r="CC108" s="138"/>
      <c r="CD108" s="138"/>
      <c r="CE108" s="138"/>
      <c r="CF108" s="138"/>
      <c r="CG108" s="138"/>
      <c r="CH108" s="138"/>
      <c r="CI108" s="138"/>
      <c r="CJ108" s="138"/>
      <c r="CK108" s="138"/>
      <c r="CL108" s="138"/>
      <c r="CM108" s="138"/>
      <c r="CN108" s="138"/>
      <c r="CO108" s="759"/>
      <c r="CP108" s="138">
        <f>+CB108</f>
        <v>0</v>
      </c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768"/>
      <c r="DD108" s="230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772"/>
      <c r="DR108" s="230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776"/>
      <c r="EF108" s="38"/>
      <c r="EG108" s="377"/>
      <c r="EH108" s="377"/>
    </row>
    <row r="109" spans="1:139" s="8" customFormat="1" ht="71.25" customHeight="1" x14ac:dyDescent="0.2">
      <c r="A109" s="114" t="s">
        <v>119</v>
      </c>
      <c r="B109" s="90" t="s">
        <v>249</v>
      </c>
      <c r="C109" s="115">
        <v>0.09</v>
      </c>
      <c r="D109" s="116">
        <v>0.1</v>
      </c>
      <c r="E109" s="95">
        <v>2.5000000000000001E-3</v>
      </c>
      <c r="F109" s="95">
        <v>2.5000000000000001E-3</v>
      </c>
      <c r="G109" s="95">
        <v>2.5000000000000001E-3</v>
      </c>
      <c r="H109" s="95">
        <v>2.5000000000000001E-3</v>
      </c>
      <c r="I109" s="95" t="s">
        <v>120</v>
      </c>
      <c r="J109" s="106">
        <v>33</v>
      </c>
      <c r="K109" s="103" t="s">
        <v>125</v>
      </c>
      <c r="L109" s="104" t="s">
        <v>211</v>
      </c>
      <c r="M109" s="93">
        <v>3301</v>
      </c>
      <c r="N109" s="90" t="s">
        <v>250</v>
      </c>
      <c r="O109" s="105" t="s">
        <v>200</v>
      </c>
      <c r="P109" s="248" t="s">
        <v>163</v>
      </c>
      <c r="Q109" s="97" t="s">
        <v>251</v>
      </c>
      <c r="R109" s="98" t="s">
        <v>252</v>
      </c>
      <c r="S109" s="97" t="s">
        <v>253</v>
      </c>
      <c r="T109" s="99" t="s">
        <v>254</v>
      </c>
      <c r="U109" s="94">
        <v>4</v>
      </c>
      <c r="V109" s="94" t="s">
        <v>140</v>
      </c>
      <c r="W109" s="94">
        <v>4</v>
      </c>
      <c r="X109" s="94">
        <v>1</v>
      </c>
      <c r="Y109" s="94">
        <v>1</v>
      </c>
      <c r="Z109" s="94">
        <v>1</v>
      </c>
      <c r="AA109" s="94">
        <v>1</v>
      </c>
      <c r="AB109" s="91" t="s">
        <v>142</v>
      </c>
      <c r="AC109" s="117">
        <v>1</v>
      </c>
      <c r="AD109" s="179">
        <f>AC109*AF109</f>
        <v>0</v>
      </c>
      <c r="AE109" s="180">
        <f>AH109*AL109</f>
        <v>0</v>
      </c>
      <c r="AF109" s="180">
        <f>AH109*AM109</f>
        <v>0</v>
      </c>
      <c r="AG109" s="351" t="s">
        <v>300</v>
      </c>
      <c r="AH109" s="155">
        <v>1</v>
      </c>
      <c r="AI109" s="71"/>
      <c r="AJ109" s="71"/>
      <c r="AK109" s="70"/>
      <c r="AL109" s="262"/>
      <c r="AM109" s="178">
        <f>SUM(AI109:AL109)</f>
        <v>0</v>
      </c>
      <c r="AN109" s="160">
        <v>45656</v>
      </c>
      <c r="AO109" s="263"/>
      <c r="AP109" s="258"/>
      <c r="AQ109" s="91" t="s">
        <v>197</v>
      </c>
      <c r="AR109" s="316" t="s">
        <v>152</v>
      </c>
      <c r="AS109" s="166" t="s">
        <v>148</v>
      </c>
      <c r="AT109" s="167"/>
      <c r="AU109" s="801"/>
      <c r="AV109" s="290"/>
      <c r="AW109" s="291"/>
      <c r="AX109" s="318"/>
      <c r="AY109" s="319"/>
      <c r="AZ109" s="318"/>
      <c r="BA109" s="320"/>
      <c r="BB109" s="320"/>
      <c r="BC109" s="320"/>
      <c r="BD109" s="320"/>
      <c r="BE109" s="320"/>
      <c r="BF109" s="320"/>
      <c r="BG109" s="320"/>
      <c r="BH109" s="320"/>
      <c r="BI109" s="320"/>
      <c r="BJ109" s="320"/>
      <c r="BK109" s="320"/>
      <c r="BL109" s="320"/>
      <c r="BM109" s="320"/>
      <c r="BN109" s="339"/>
      <c r="BO109" s="339"/>
      <c r="BP109" s="339"/>
      <c r="BQ109" s="339"/>
      <c r="BR109" s="339"/>
      <c r="BS109" s="339"/>
      <c r="BT109" s="339"/>
      <c r="BU109" s="339"/>
      <c r="BV109" s="339"/>
      <c r="BW109" s="339"/>
      <c r="BX109" s="339"/>
      <c r="BY109" s="339"/>
      <c r="BZ109" s="339"/>
      <c r="CA109" s="755"/>
      <c r="CB109" s="138"/>
      <c r="CC109" s="138"/>
      <c r="CD109" s="138"/>
      <c r="CE109" s="138"/>
      <c r="CF109" s="138"/>
      <c r="CG109" s="138"/>
      <c r="CH109" s="138"/>
      <c r="CI109" s="138"/>
      <c r="CJ109" s="138"/>
      <c r="CK109" s="138"/>
      <c r="CL109" s="138"/>
      <c r="CM109" s="138"/>
      <c r="CN109" s="138"/>
      <c r="CO109" s="759"/>
      <c r="CP109" s="138">
        <f>+CB109</f>
        <v>0</v>
      </c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88">
        <f>SUM(CP109:DB109)</f>
        <v>0</v>
      </c>
      <c r="DD109" s="138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247">
        <v>0</v>
      </c>
      <c r="DR109" s="138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93">
        <f>SUM(DR109:ED109)</f>
        <v>0</v>
      </c>
      <c r="EF109" s="38"/>
      <c r="EG109" s="109" t="s">
        <v>323</v>
      </c>
      <c r="EH109" s="109"/>
    </row>
    <row r="110" spans="1:139" s="8" customFormat="1" ht="63.75" customHeight="1" x14ac:dyDescent="0.2">
      <c r="A110" s="114" t="s">
        <v>119</v>
      </c>
      <c r="B110" s="90" t="s">
        <v>249</v>
      </c>
      <c r="C110" s="115">
        <v>0.09</v>
      </c>
      <c r="D110" s="116">
        <v>0.1</v>
      </c>
      <c r="E110" s="285">
        <v>2.5000000000000001E-3</v>
      </c>
      <c r="F110" s="285">
        <v>2.5000000000000001E-3</v>
      </c>
      <c r="G110" s="285">
        <v>2.5000000000000001E-3</v>
      </c>
      <c r="H110" s="285">
        <v>2.5000000000000001E-3</v>
      </c>
      <c r="I110" s="285" t="s">
        <v>120</v>
      </c>
      <c r="J110" s="284">
        <v>33</v>
      </c>
      <c r="K110" s="103" t="s">
        <v>125</v>
      </c>
      <c r="L110" s="283" t="s">
        <v>211</v>
      </c>
      <c r="M110" s="282">
        <v>3301</v>
      </c>
      <c r="N110" s="90" t="s">
        <v>250</v>
      </c>
      <c r="O110" s="105" t="s">
        <v>200</v>
      </c>
      <c r="P110" s="248" t="s">
        <v>163</v>
      </c>
      <c r="Q110" s="97" t="s">
        <v>251</v>
      </c>
      <c r="R110" s="98" t="s">
        <v>252</v>
      </c>
      <c r="S110" s="97" t="s">
        <v>253</v>
      </c>
      <c r="T110" s="99" t="s">
        <v>254</v>
      </c>
      <c r="U110" s="94">
        <v>4</v>
      </c>
      <c r="V110" s="94" t="s">
        <v>140</v>
      </c>
      <c r="W110" s="94">
        <v>4</v>
      </c>
      <c r="X110" s="94">
        <v>1</v>
      </c>
      <c r="Y110" s="94">
        <v>1</v>
      </c>
      <c r="Z110" s="94">
        <v>1</v>
      </c>
      <c r="AA110" s="94">
        <v>1</v>
      </c>
      <c r="AB110" s="91" t="s">
        <v>142</v>
      </c>
      <c r="AC110" s="117">
        <v>1</v>
      </c>
      <c r="AD110" s="179">
        <f>AC110*AF110</f>
        <v>0</v>
      </c>
      <c r="AE110" s="180">
        <f>AH110*AL110</f>
        <v>0</v>
      </c>
      <c r="AF110" s="180"/>
      <c r="AG110" s="275" t="s">
        <v>319</v>
      </c>
      <c r="AH110" s="173">
        <v>1</v>
      </c>
      <c r="AI110" s="173">
        <f>+SUMPRODUCT(AH111*AI111)</f>
        <v>0</v>
      </c>
      <c r="AJ110" s="173">
        <f>+SUMPRODUCT(AH111*AJ111)</f>
        <v>0</v>
      </c>
      <c r="AK110" s="173">
        <f>+SUMPRODUCT(AH111*AK111)</f>
        <v>0</v>
      </c>
      <c r="AL110" s="173">
        <f>+SUMPRODUCT(AH111*AL111)</f>
        <v>0</v>
      </c>
      <c r="AM110" s="279"/>
      <c r="AN110" s="326">
        <v>45656</v>
      </c>
      <c r="AO110" s="277"/>
      <c r="AP110" s="278"/>
      <c r="AQ110" s="141" t="s">
        <v>320</v>
      </c>
      <c r="AR110" s="316" t="s">
        <v>152</v>
      </c>
      <c r="AS110" s="166" t="s">
        <v>148</v>
      </c>
      <c r="AT110" s="167"/>
      <c r="AU110" s="801"/>
      <c r="AV110" s="286" t="s">
        <v>248</v>
      </c>
      <c r="AW110" s="291" t="s">
        <v>233</v>
      </c>
      <c r="AX110" s="318" t="s">
        <v>4</v>
      </c>
      <c r="AY110" s="319"/>
      <c r="AZ110" s="318"/>
      <c r="BA110" s="320"/>
      <c r="BB110" s="320"/>
      <c r="BC110" s="320"/>
      <c r="BD110" s="320"/>
      <c r="BE110" s="320"/>
      <c r="BF110" s="320"/>
      <c r="BG110" s="320"/>
      <c r="BH110" s="320"/>
      <c r="BI110" s="320"/>
      <c r="BJ110" s="320"/>
      <c r="BK110" s="320"/>
      <c r="BL110" s="320"/>
      <c r="BM110" s="320">
        <v>458000000</v>
      </c>
      <c r="BN110" s="194"/>
      <c r="BO110" s="194"/>
      <c r="BP110" s="194"/>
      <c r="BQ110" s="194"/>
      <c r="BR110" s="194"/>
      <c r="BS110" s="194"/>
      <c r="BT110" s="194"/>
      <c r="BU110" s="194"/>
      <c r="BV110" s="194"/>
      <c r="BW110" s="194"/>
      <c r="BX110" s="194"/>
      <c r="BY110" s="194">
        <v>458000000</v>
      </c>
      <c r="BZ110" s="194"/>
      <c r="CA110" s="321">
        <v>458000000</v>
      </c>
      <c r="CB110" s="138"/>
      <c r="CC110" s="138"/>
      <c r="CD110" s="138"/>
      <c r="CE110" s="138"/>
      <c r="CF110" s="197"/>
      <c r="CG110" s="138"/>
      <c r="CH110" s="138"/>
      <c r="CI110" s="138"/>
      <c r="CJ110" s="138"/>
      <c r="CK110" s="138"/>
      <c r="CL110" s="138"/>
      <c r="CM110" s="138">
        <v>458000000</v>
      </c>
      <c r="CN110" s="138"/>
      <c r="CO110" s="759">
        <f>+CM110:CM111</f>
        <v>458000000</v>
      </c>
      <c r="CP110" s="138"/>
      <c r="CQ110" s="273"/>
      <c r="CR110" s="273"/>
      <c r="CS110" s="273"/>
      <c r="CT110" s="273"/>
      <c r="CU110" s="273"/>
      <c r="CV110" s="273"/>
      <c r="CW110" s="273"/>
      <c r="CX110" s="273"/>
      <c r="CY110" s="273"/>
      <c r="CZ110" s="273"/>
      <c r="DA110" s="273"/>
      <c r="DB110" s="273"/>
      <c r="DC110" s="188"/>
      <c r="DD110" s="274"/>
      <c r="DE110" s="273"/>
      <c r="DF110" s="273"/>
      <c r="DG110" s="273"/>
      <c r="DH110" s="273"/>
      <c r="DI110" s="273"/>
      <c r="DJ110" s="273"/>
      <c r="DK110" s="273"/>
      <c r="DL110" s="273"/>
      <c r="DM110" s="273"/>
      <c r="DN110" s="273"/>
      <c r="DO110" s="273"/>
      <c r="DP110" s="273"/>
      <c r="DQ110" s="247">
        <v>0</v>
      </c>
      <c r="DR110" s="274"/>
      <c r="DS110" s="273"/>
      <c r="DT110" s="273"/>
      <c r="DU110" s="273"/>
      <c r="DV110" s="273"/>
      <c r="DW110" s="273"/>
      <c r="DX110" s="273"/>
      <c r="DY110" s="273"/>
      <c r="DZ110" s="273"/>
      <c r="EA110" s="273"/>
      <c r="EB110" s="273"/>
      <c r="EC110" s="273"/>
      <c r="ED110" s="273"/>
      <c r="EE110" s="276"/>
      <c r="EF110" s="38"/>
      <c r="EG110" s="273"/>
      <c r="EH110" s="273"/>
    </row>
    <row r="111" spans="1:139" s="294" customFormat="1" ht="33.75" customHeight="1" x14ac:dyDescent="0.2">
      <c r="A111" s="296"/>
      <c r="B111" s="297"/>
      <c r="C111" s="298"/>
      <c r="D111" s="299"/>
      <c r="E111" s="300"/>
      <c r="F111" s="300"/>
      <c r="G111" s="300"/>
      <c r="H111" s="300"/>
      <c r="I111" s="300"/>
      <c r="J111" s="272"/>
      <c r="K111" s="301"/>
      <c r="L111" s="302"/>
      <c r="M111" s="303"/>
      <c r="N111" s="297"/>
      <c r="O111" s="304"/>
      <c r="P111" s="248"/>
      <c r="Q111" s="305"/>
      <c r="R111" s="306"/>
      <c r="S111" s="305"/>
      <c r="T111" s="307"/>
      <c r="U111" s="308"/>
      <c r="V111" s="308"/>
      <c r="W111" s="308"/>
      <c r="X111" s="308"/>
      <c r="Y111" s="308"/>
      <c r="Z111" s="308"/>
      <c r="AA111" s="308"/>
      <c r="AB111" s="309"/>
      <c r="AC111" s="310"/>
      <c r="AD111" s="311"/>
      <c r="AE111" s="180"/>
      <c r="AF111" s="180"/>
      <c r="AG111" s="312"/>
      <c r="AH111" s="280"/>
      <c r="AI111" s="280"/>
      <c r="AJ111" s="280"/>
      <c r="AK111" s="280"/>
      <c r="AL111" s="280"/>
      <c r="AM111" s="313"/>
      <c r="AN111" s="314"/>
      <c r="AO111" s="246"/>
      <c r="AP111" s="315"/>
      <c r="AQ111" s="309" t="s">
        <v>197</v>
      </c>
      <c r="AR111" s="316"/>
      <c r="AS111" s="316"/>
      <c r="AT111" s="317"/>
      <c r="AU111" s="801"/>
      <c r="AV111" s="286"/>
      <c r="AW111" s="291"/>
      <c r="AX111" s="318"/>
      <c r="AY111" s="319"/>
      <c r="AZ111" s="318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194"/>
      <c r="BO111" s="194"/>
      <c r="BP111" s="194"/>
      <c r="BQ111" s="194"/>
      <c r="BR111" s="194"/>
      <c r="BS111" s="194"/>
      <c r="BT111" s="194"/>
      <c r="BU111" s="194"/>
      <c r="BV111" s="194"/>
      <c r="BW111" s="194"/>
      <c r="BX111" s="194"/>
      <c r="BY111" s="194"/>
      <c r="BZ111" s="194"/>
      <c r="CA111" s="321"/>
      <c r="CB111" s="320"/>
      <c r="CC111" s="320"/>
      <c r="CD111" s="320"/>
      <c r="CE111" s="320"/>
      <c r="CF111" s="322"/>
      <c r="CG111" s="320"/>
      <c r="CH111" s="320"/>
      <c r="CI111" s="320"/>
      <c r="CJ111" s="320"/>
      <c r="CK111" s="320"/>
      <c r="CL111" s="320"/>
      <c r="CM111" s="320"/>
      <c r="CN111" s="320"/>
      <c r="CO111" s="800"/>
      <c r="CP111" s="320"/>
      <c r="CQ111" s="319"/>
      <c r="CR111" s="319"/>
      <c r="CS111" s="319"/>
      <c r="CT111" s="319"/>
      <c r="CU111" s="319"/>
      <c r="CV111" s="319"/>
      <c r="CW111" s="319"/>
      <c r="CX111" s="319"/>
      <c r="CY111" s="319"/>
      <c r="CZ111" s="319"/>
      <c r="DA111" s="319"/>
      <c r="DB111" s="319"/>
      <c r="DC111" s="323"/>
      <c r="DD111" s="274"/>
      <c r="DE111" s="319"/>
      <c r="DF111" s="319"/>
      <c r="DG111" s="319"/>
      <c r="DH111" s="319"/>
      <c r="DI111" s="319"/>
      <c r="DJ111" s="319"/>
      <c r="DK111" s="319"/>
      <c r="DL111" s="319"/>
      <c r="DM111" s="319"/>
      <c r="DN111" s="319"/>
      <c r="DO111" s="319"/>
      <c r="DP111" s="319"/>
      <c r="DQ111" s="324">
        <v>0</v>
      </c>
      <c r="DR111" s="274"/>
      <c r="DS111" s="319"/>
      <c r="DT111" s="319"/>
      <c r="DU111" s="319"/>
      <c r="DV111" s="319"/>
      <c r="DW111" s="319"/>
      <c r="DX111" s="319"/>
      <c r="DY111" s="319"/>
      <c r="DZ111" s="319"/>
      <c r="EA111" s="319"/>
      <c r="EB111" s="319"/>
      <c r="EC111" s="319"/>
      <c r="ED111" s="319"/>
      <c r="EE111" s="325"/>
      <c r="EF111" s="38"/>
      <c r="EG111" s="319"/>
      <c r="EH111" s="319"/>
    </row>
    <row r="112" spans="1:139" s="10" customFormat="1" ht="33" customHeight="1" x14ac:dyDescent="0.25">
      <c r="A112" s="62"/>
      <c r="B112" s="75"/>
      <c r="C112" s="62"/>
      <c r="D112" s="62"/>
      <c r="E112" s="62"/>
      <c r="F112" s="62"/>
      <c r="G112" s="62"/>
      <c r="H112" s="62"/>
      <c r="I112" s="62"/>
      <c r="J112" s="62"/>
      <c r="K112" s="77"/>
      <c r="L112" s="77"/>
      <c r="M112" s="63"/>
      <c r="N112" s="58"/>
      <c r="O112" s="55"/>
      <c r="P112" s="58"/>
      <c r="Q112" s="57"/>
      <c r="R112" s="55"/>
      <c r="S112" s="58"/>
      <c r="T112" s="58"/>
      <c r="U112" s="64"/>
      <c r="V112" s="54"/>
      <c r="W112" s="54"/>
      <c r="X112" s="54"/>
      <c r="Y112" s="54"/>
      <c r="Z112" s="54"/>
      <c r="AA112" s="54"/>
      <c r="AB112" s="54"/>
      <c r="AC112" s="54"/>
      <c r="AD112" s="52" t="s">
        <v>73</v>
      </c>
      <c r="AE112" s="53">
        <f>AVERAGE(AE16:AE109)</f>
        <v>0</v>
      </c>
      <c r="AF112" s="53">
        <f>AVERAGE(AF15:AF109)</f>
        <v>0</v>
      </c>
      <c r="AG112" s="58"/>
      <c r="AH112" s="55"/>
      <c r="AI112" s="56"/>
      <c r="AJ112" s="56"/>
      <c r="AK112" s="56"/>
      <c r="AL112" s="56"/>
      <c r="AM112" s="56"/>
      <c r="AN112" s="56"/>
      <c r="AO112" s="57"/>
      <c r="AP112" s="58"/>
      <c r="AQ112" s="58"/>
      <c r="AR112" s="58"/>
      <c r="AS112" s="58"/>
      <c r="AT112" s="58"/>
      <c r="AU112" s="328">
        <f>+AU15+AU19+AU35+AU39+AU66+AU70+AU76+AU77+AU95</f>
        <v>4912701651</v>
      </c>
      <c r="AV112" s="55"/>
      <c r="AW112" s="55"/>
      <c r="AX112" s="58"/>
      <c r="AY112" s="55"/>
      <c r="AZ112" s="58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>
        <f>SUM(BM15:BM111)</f>
        <v>4912701650</v>
      </c>
      <c r="BN112" s="81">
        <f>SUM(BN15:BN111)</f>
        <v>0</v>
      </c>
      <c r="BO112" s="81">
        <f t="shared" ref="BO112:CR112" si="14">SUM(BO15:BO109)</f>
        <v>0</v>
      </c>
      <c r="BP112" s="81">
        <f t="shared" si="14"/>
        <v>0</v>
      </c>
      <c r="BQ112" s="81">
        <f t="shared" si="14"/>
        <v>0</v>
      </c>
      <c r="BR112" s="81">
        <f>SUM(BR15:BR111)</f>
        <v>0</v>
      </c>
      <c r="BS112" s="81">
        <f t="shared" si="14"/>
        <v>0</v>
      </c>
      <c r="BT112" s="81">
        <f t="shared" si="14"/>
        <v>0</v>
      </c>
      <c r="BU112" s="81">
        <f t="shared" si="14"/>
        <v>0</v>
      </c>
      <c r="BV112" s="81">
        <f t="shared" si="14"/>
        <v>0</v>
      </c>
      <c r="BW112" s="81">
        <f t="shared" si="14"/>
        <v>0</v>
      </c>
      <c r="BX112" s="81">
        <f t="shared" si="14"/>
        <v>0</v>
      </c>
      <c r="BY112" s="81">
        <f>SUM(BY15:BY111)</f>
        <v>4912701650</v>
      </c>
      <c r="BZ112" s="81">
        <f t="shared" si="14"/>
        <v>0</v>
      </c>
      <c r="CA112" s="81">
        <f>SUM(CA15:CA111)</f>
        <v>4912701650</v>
      </c>
      <c r="CB112" s="81">
        <f>SUM(CB15:CB111)</f>
        <v>50000000</v>
      </c>
      <c r="CC112" s="81">
        <f t="shared" si="14"/>
        <v>0</v>
      </c>
      <c r="CD112" s="81">
        <f t="shared" si="14"/>
        <v>0</v>
      </c>
      <c r="CE112" s="81">
        <f t="shared" si="14"/>
        <v>0</v>
      </c>
      <c r="CF112" s="81">
        <f>SUM(CF15:CF111)</f>
        <v>0</v>
      </c>
      <c r="CG112" s="81">
        <f t="shared" si="14"/>
        <v>0</v>
      </c>
      <c r="CH112" s="81">
        <f t="shared" si="14"/>
        <v>0</v>
      </c>
      <c r="CI112" s="81">
        <f t="shared" si="14"/>
        <v>0</v>
      </c>
      <c r="CJ112" s="81">
        <f t="shared" si="14"/>
        <v>0</v>
      </c>
      <c r="CK112" s="81">
        <f t="shared" si="14"/>
        <v>0</v>
      </c>
      <c r="CL112" s="81">
        <f t="shared" si="14"/>
        <v>0</v>
      </c>
      <c r="CM112" s="81">
        <f>SUM(CM15:CM111)</f>
        <v>4912701650</v>
      </c>
      <c r="CN112" s="81">
        <f t="shared" si="14"/>
        <v>0</v>
      </c>
      <c r="CO112" s="81">
        <f>+CO15+CO19+CO26+CO29+CO35+CO39+CO62+CO66+CO70+CO73+CO74+CO75+CO76+CO77+CO95+CO98+CO110</f>
        <v>4912701650</v>
      </c>
      <c r="CP112" s="81">
        <v>0</v>
      </c>
      <c r="CQ112" s="81">
        <f t="shared" si="14"/>
        <v>0</v>
      </c>
      <c r="CR112" s="81">
        <f t="shared" si="14"/>
        <v>0</v>
      </c>
      <c r="CS112" s="81">
        <f t="shared" ref="CS112:DX112" si="15">SUM(CS15:CS109)</f>
        <v>0</v>
      </c>
      <c r="CT112" s="81">
        <f>SUM(CT15:CT111)</f>
        <v>0</v>
      </c>
      <c r="CU112" s="81">
        <f t="shared" si="15"/>
        <v>0</v>
      </c>
      <c r="CV112" s="81">
        <f t="shared" si="15"/>
        <v>0</v>
      </c>
      <c r="CW112" s="81">
        <f t="shared" si="15"/>
        <v>0</v>
      </c>
      <c r="CX112" s="81">
        <f t="shared" si="15"/>
        <v>0</v>
      </c>
      <c r="CY112" s="81">
        <f t="shared" si="15"/>
        <v>0</v>
      </c>
      <c r="CZ112" s="81">
        <f t="shared" si="15"/>
        <v>0</v>
      </c>
      <c r="DA112" s="81">
        <f>SUM(DA15:DA111)</f>
        <v>0</v>
      </c>
      <c r="DB112" s="81">
        <f t="shared" si="15"/>
        <v>0</v>
      </c>
      <c r="DC112" s="81">
        <f>SUM(DC15:DC111)</f>
        <v>50000000</v>
      </c>
      <c r="DD112" s="81">
        <f>SUM(DD15:DD111)</f>
        <v>50000000</v>
      </c>
      <c r="DE112" s="81">
        <f t="shared" si="15"/>
        <v>0</v>
      </c>
      <c r="DF112" s="81">
        <f t="shared" si="15"/>
        <v>0</v>
      </c>
      <c r="DG112" s="81">
        <f t="shared" si="15"/>
        <v>0</v>
      </c>
      <c r="DH112" s="81">
        <f t="shared" si="15"/>
        <v>0</v>
      </c>
      <c r="DI112" s="81">
        <f t="shared" si="15"/>
        <v>0</v>
      </c>
      <c r="DJ112" s="81">
        <f t="shared" si="15"/>
        <v>0</v>
      </c>
      <c r="DK112" s="81">
        <f t="shared" si="15"/>
        <v>0</v>
      </c>
      <c r="DL112" s="81">
        <f t="shared" si="15"/>
        <v>0</v>
      </c>
      <c r="DM112" s="81">
        <f t="shared" si="15"/>
        <v>0</v>
      </c>
      <c r="DN112" s="81">
        <f t="shared" si="15"/>
        <v>0</v>
      </c>
      <c r="DO112" s="81">
        <f>SUM(DO15:DO111)</f>
        <v>0</v>
      </c>
      <c r="DP112" s="81">
        <f t="shared" si="15"/>
        <v>0</v>
      </c>
      <c r="DQ112" s="81">
        <f>SUM(DQ15:DQ111)</f>
        <v>50000000</v>
      </c>
      <c r="DR112" s="81">
        <f>SUM(DR15:DR111)</f>
        <v>0</v>
      </c>
      <c r="DS112" s="81">
        <f t="shared" si="15"/>
        <v>0</v>
      </c>
      <c r="DT112" s="81">
        <f t="shared" si="15"/>
        <v>0</v>
      </c>
      <c r="DU112" s="81">
        <f t="shared" si="15"/>
        <v>0</v>
      </c>
      <c r="DV112" s="81">
        <f t="shared" si="15"/>
        <v>0</v>
      </c>
      <c r="DW112" s="81">
        <f t="shared" si="15"/>
        <v>0</v>
      </c>
      <c r="DX112" s="81">
        <f t="shared" si="15"/>
        <v>0</v>
      </c>
      <c r="DY112" s="81">
        <f t="shared" ref="DY112:ED112" si="16">SUM(DY15:DY109)</f>
        <v>0</v>
      </c>
      <c r="DZ112" s="81">
        <f t="shared" si="16"/>
        <v>0</v>
      </c>
      <c r="EA112" s="81">
        <f t="shared" si="16"/>
        <v>0</v>
      </c>
      <c r="EB112" s="81">
        <f t="shared" si="16"/>
        <v>0</v>
      </c>
      <c r="EC112" s="81">
        <f>SUM(EC15:EC111)</f>
        <v>0</v>
      </c>
      <c r="ED112" s="81">
        <f t="shared" si="16"/>
        <v>0</v>
      </c>
      <c r="EE112" s="81">
        <f>SUM(EE15:EE111)</f>
        <v>0</v>
      </c>
      <c r="EF112" s="59"/>
      <c r="EG112" s="60"/>
      <c r="EH112" s="61"/>
      <c r="EI112" s="8"/>
    </row>
    <row r="113" spans="1:138" s="8" customFormat="1" ht="29.25" customHeight="1" x14ac:dyDescent="0.2">
      <c r="A113" s="11"/>
      <c r="B113" s="9"/>
      <c r="C113" s="11"/>
      <c r="D113" s="11"/>
      <c r="E113" s="11"/>
      <c r="F113" s="11"/>
      <c r="G113" s="11"/>
      <c r="H113" s="11"/>
      <c r="I113" s="11"/>
      <c r="J113" s="11"/>
      <c r="K113" s="18"/>
      <c r="L113" s="18"/>
      <c r="M113" s="12"/>
      <c r="N113" s="9"/>
      <c r="O113" s="11"/>
      <c r="P113" s="9"/>
      <c r="Q113" s="11"/>
      <c r="R113" s="11"/>
      <c r="S113" s="9"/>
      <c r="T113" s="9"/>
      <c r="U113" s="13"/>
      <c r="V113" s="12"/>
      <c r="W113" s="12"/>
      <c r="X113" s="12"/>
      <c r="Y113" s="12"/>
      <c r="Z113" s="12"/>
      <c r="AA113" s="12"/>
      <c r="AB113" s="12"/>
      <c r="AC113" s="12"/>
      <c r="AD113" s="14"/>
      <c r="AE113" s="15"/>
      <c r="AF113" s="15"/>
      <c r="AG113" s="9"/>
      <c r="AH113" s="15"/>
      <c r="AI113" s="12"/>
      <c r="AJ113" s="12"/>
      <c r="AK113" s="16"/>
      <c r="AL113" s="16"/>
      <c r="AM113" s="17"/>
      <c r="AN113" s="12"/>
      <c r="AO113" s="9"/>
      <c r="AP113" s="18"/>
      <c r="AQ113" s="18"/>
      <c r="AR113" s="9"/>
      <c r="AS113" s="9"/>
      <c r="AT113" s="9"/>
      <c r="AU113" s="9"/>
      <c r="AV113" s="11"/>
      <c r="AW113" s="11"/>
      <c r="AX113" s="9"/>
      <c r="AY113" s="11"/>
      <c r="AZ113" s="9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2"/>
      <c r="BS113" s="82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  <c r="CF113" s="82"/>
      <c r="CG113" s="82"/>
      <c r="CH113" s="82"/>
      <c r="CI113" s="82"/>
      <c r="CJ113" s="82"/>
      <c r="CK113" s="82"/>
      <c r="CL113" s="82"/>
      <c r="CM113" s="82"/>
      <c r="CN113" s="82"/>
      <c r="CO113" s="82"/>
      <c r="CP113" s="82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9"/>
      <c r="EG113" s="20"/>
      <c r="EH113" s="18"/>
    </row>
    <row r="114" spans="1:138" s="8" customFormat="1" ht="37.5" customHeight="1" x14ac:dyDescent="0.2">
      <c r="A114" s="11"/>
      <c r="B114" s="9"/>
      <c r="C114" s="11"/>
      <c r="D114" s="11"/>
      <c r="E114" s="11"/>
      <c r="F114" s="11"/>
      <c r="G114" s="11"/>
      <c r="H114" s="11"/>
      <c r="I114" s="11"/>
      <c r="J114" s="11"/>
      <c r="K114" s="18"/>
      <c r="L114" s="18"/>
      <c r="M114" s="12"/>
      <c r="N114" s="9"/>
      <c r="O114" s="11"/>
      <c r="P114" s="9"/>
      <c r="Q114" s="11"/>
      <c r="R114" s="11"/>
      <c r="S114" s="21" t="s">
        <v>74</v>
      </c>
      <c r="T114" s="21"/>
      <c r="U114" s="13"/>
      <c r="V114" s="12"/>
      <c r="W114" s="12"/>
      <c r="X114" s="12"/>
      <c r="Y114" s="12"/>
      <c r="Z114" s="12"/>
      <c r="AA114" s="12"/>
      <c r="AB114" s="12"/>
      <c r="AC114" s="12"/>
      <c r="AD114" s="14"/>
      <c r="AE114" s="15"/>
      <c r="AF114" s="15"/>
      <c r="AG114" s="9"/>
      <c r="AH114" s="15"/>
      <c r="AI114" s="12"/>
      <c r="AJ114" s="12"/>
      <c r="AK114" s="16"/>
      <c r="AL114" s="16"/>
      <c r="AM114" s="17"/>
      <c r="AN114" s="12"/>
      <c r="AO114" s="9"/>
      <c r="AP114" s="18"/>
      <c r="AQ114" s="18"/>
      <c r="AR114" s="9"/>
      <c r="AS114" s="9"/>
      <c r="AT114" s="9"/>
      <c r="AU114" s="9"/>
      <c r="AV114" s="11"/>
      <c r="AW114" s="11"/>
      <c r="AX114" s="9"/>
      <c r="AY114" s="11"/>
      <c r="AZ114" s="9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2"/>
      <c r="BS114" s="82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  <c r="CF114" s="82"/>
      <c r="CG114" s="82"/>
      <c r="CH114" s="82"/>
      <c r="CI114" s="82"/>
      <c r="CJ114" s="82"/>
      <c r="CK114" s="82"/>
      <c r="CL114" s="82"/>
      <c r="CM114" s="82"/>
      <c r="CN114" s="82"/>
      <c r="CO114" s="82"/>
      <c r="CP114" s="82"/>
      <c r="CQ114" s="22"/>
      <c r="CR114" s="22"/>
      <c r="CS114" s="22"/>
      <c r="CT114" s="22"/>
      <c r="CU114" s="22"/>
      <c r="CV114" s="22"/>
      <c r="CW114" s="22"/>
      <c r="CX114" s="22"/>
      <c r="CY114" s="22"/>
      <c r="CZ114" s="22"/>
      <c r="DA114" s="22"/>
      <c r="DB114" s="22"/>
      <c r="DC114" s="22"/>
      <c r="DD114" s="22"/>
      <c r="DE114" s="22"/>
      <c r="DF114" s="22"/>
      <c r="DG114" s="22"/>
      <c r="DH114" s="22"/>
      <c r="DI114" s="22"/>
      <c r="DJ114" s="22"/>
      <c r="DK114" s="22"/>
      <c r="DL114" s="22"/>
      <c r="DM114" s="22"/>
      <c r="DN114" s="22"/>
      <c r="DO114" s="22"/>
      <c r="DP114" s="22"/>
      <c r="DQ114" s="22"/>
      <c r="DR114" s="22"/>
      <c r="DS114" s="22"/>
      <c r="DT114" s="22"/>
      <c r="DU114" s="22"/>
      <c r="DV114" s="22"/>
      <c r="DW114" s="22"/>
      <c r="DX114" s="22"/>
      <c r="DY114" s="22"/>
      <c r="DZ114" s="22"/>
      <c r="EA114" s="22"/>
      <c r="EB114" s="22"/>
      <c r="EC114" s="22"/>
      <c r="ED114" s="22"/>
      <c r="EE114" s="22"/>
      <c r="EF114" s="19"/>
      <c r="EG114" s="20"/>
      <c r="EH114" s="18"/>
    </row>
    <row r="115" spans="1:138" s="8" customFormat="1" x14ac:dyDescent="0.2">
      <c r="A115" s="11"/>
      <c r="B115" s="9"/>
      <c r="C115" s="11"/>
      <c r="D115" s="11"/>
      <c r="E115" s="11"/>
      <c r="F115" s="11"/>
      <c r="G115" s="11"/>
      <c r="H115" s="11"/>
      <c r="I115" s="11"/>
      <c r="J115" s="11"/>
      <c r="K115" s="18"/>
      <c r="L115" s="18"/>
      <c r="M115" s="12"/>
      <c r="N115" s="9"/>
      <c r="O115" s="11"/>
      <c r="P115" s="9"/>
      <c r="Q115" s="11"/>
      <c r="R115" s="11"/>
      <c r="S115" s="9">
        <v>33</v>
      </c>
      <c r="T115" s="9"/>
      <c r="U115" s="13"/>
      <c r="V115" s="12"/>
      <c r="W115" s="12"/>
      <c r="X115" s="12"/>
      <c r="Y115" s="12"/>
      <c r="Z115" s="12"/>
      <c r="AA115" s="12"/>
      <c r="AB115" s="12"/>
      <c r="AC115" s="12"/>
      <c r="AD115" s="14"/>
      <c r="AE115" s="15"/>
      <c r="AF115" s="15"/>
      <c r="AG115" s="9"/>
      <c r="AH115" s="15"/>
      <c r="AI115" s="12"/>
      <c r="AJ115" s="12"/>
      <c r="AK115" s="16"/>
      <c r="AL115" s="16"/>
      <c r="AM115" s="17"/>
      <c r="AN115" s="12"/>
      <c r="AO115" s="9"/>
      <c r="AP115" s="18"/>
      <c r="AQ115" s="18"/>
      <c r="AR115" s="9"/>
      <c r="AS115" s="9"/>
      <c r="AT115" s="9"/>
      <c r="AU115" s="9"/>
      <c r="AV115" s="11"/>
      <c r="AW115" s="11"/>
      <c r="AX115" s="9"/>
      <c r="AY115" s="11"/>
      <c r="AZ115" s="9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2"/>
      <c r="BS115" s="82"/>
      <c r="BT115" s="82"/>
      <c r="BU115" s="82"/>
      <c r="BV115" s="82"/>
      <c r="BW115" s="82"/>
      <c r="BX115" s="82"/>
      <c r="BY115" s="82"/>
      <c r="BZ115" s="82"/>
      <c r="CA115" s="82"/>
      <c r="CB115" s="82"/>
      <c r="CC115" s="82"/>
      <c r="CD115" s="82"/>
      <c r="CE115" s="82"/>
      <c r="CF115" s="82"/>
      <c r="CG115" s="82"/>
      <c r="CH115" s="82"/>
      <c r="CI115" s="82"/>
      <c r="CJ115" s="82"/>
      <c r="CK115" s="82"/>
      <c r="CL115" s="82"/>
      <c r="CM115" s="82"/>
      <c r="CN115" s="82"/>
      <c r="CO115" s="82"/>
      <c r="CP115" s="8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2"/>
      <c r="DD115" s="22"/>
      <c r="DE115" s="22"/>
      <c r="DF115" s="22"/>
      <c r="DG115" s="22"/>
      <c r="DH115" s="22"/>
      <c r="DI115" s="22"/>
      <c r="DJ115" s="22"/>
      <c r="DK115" s="22"/>
      <c r="DL115" s="22"/>
      <c r="DM115" s="22"/>
      <c r="DN115" s="22"/>
      <c r="DO115" s="22"/>
      <c r="DP115" s="22"/>
      <c r="DQ115" s="22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19"/>
      <c r="EG115" s="20"/>
      <c r="EH115" s="18"/>
    </row>
    <row r="116" spans="1:138" s="8" customFormat="1" x14ac:dyDescent="0.2">
      <c r="A116" s="11"/>
      <c r="B116" s="9"/>
      <c r="C116" s="11"/>
      <c r="D116" s="11"/>
      <c r="E116" s="11"/>
      <c r="F116" s="11"/>
      <c r="G116" s="11"/>
      <c r="H116" s="11"/>
      <c r="I116" s="11"/>
      <c r="J116" s="11"/>
      <c r="K116" s="18"/>
      <c r="L116" s="18"/>
      <c r="M116" s="12"/>
      <c r="N116" s="9"/>
      <c r="O116" s="11"/>
      <c r="P116" s="9"/>
      <c r="Q116" s="11"/>
      <c r="R116" s="11"/>
      <c r="S116" s="9"/>
      <c r="T116" s="9"/>
      <c r="U116" s="13"/>
      <c r="V116" s="12"/>
      <c r="W116" s="12"/>
      <c r="X116" s="12"/>
      <c r="Y116" s="12"/>
      <c r="Z116" s="12"/>
      <c r="AA116" s="12"/>
      <c r="AB116" s="12"/>
      <c r="AC116" s="12"/>
      <c r="AD116" s="14"/>
      <c r="AE116" s="15"/>
      <c r="AF116" s="15"/>
      <c r="AG116" s="9"/>
      <c r="AH116" s="15"/>
      <c r="AI116" s="12"/>
      <c r="AJ116" s="12"/>
      <c r="AK116" s="16"/>
      <c r="AL116" s="16"/>
      <c r="AM116" s="17"/>
      <c r="AN116" s="12"/>
      <c r="AO116" s="9"/>
      <c r="AP116" s="18"/>
      <c r="AQ116" s="18"/>
      <c r="AR116" s="9"/>
      <c r="AS116" s="9"/>
      <c r="AT116" s="9"/>
      <c r="AU116" s="9"/>
      <c r="AV116" s="11"/>
      <c r="AW116" s="11"/>
      <c r="AX116" s="9"/>
      <c r="AY116" s="11"/>
      <c r="AZ116" s="9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2"/>
      <c r="BV116" s="82"/>
      <c r="BW116" s="82"/>
      <c r="BX116" s="82"/>
      <c r="BY116" s="82"/>
      <c r="BZ116" s="82"/>
      <c r="CA116" s="82"/>
      <c r="CB116" s="82"/>
      <c r="CC116" s="82"/>
      <c r="CD116" s="82"/>
      <c r="CE116" s="82"/>
      <c r="CF116" s="82"/>
      <c r="CG116" s="82"/>
      <c r="CH116" s="82"/>
      <c r="CI116" s="82"/>
      <c r="CJ116" s="82"/>
      <c r="CK116" s="82"/>
      <c r="CL116" s="82"/>
      <c r="CM116" s="82"/>
      <c r="CN116" s="82"/>
      <c r="CO116" s="82"/>
      <c r="CP116" s="82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9"/>
      <c r="EG116" s="20"/>
      <c r="EH116" s="18"/>
    </row>
    <row r="124" spans="1:138" x14ac:dyDescent="0.2"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87"/>
      <c r="CG124" s="87"/>
      <c r="CH124" s="87"/>
      <c r="CI124" s="87"/>
      <c r="CJ124" s="87"/>
      <c r="CK124" s="87"/>
      <c r="CL124" s="87"/>
      <c r="CM124" s="87"/>
      <c r="CN124" s="87"/>
      <c r="CO124" s="87"/>
      <c r="CP124" s="87"/>
      <c r="CQ124" s="33"/>
      <c r="CR124" s="33"/>
      <c r="CS124" s="33"/>
      <c r="CT124" s="33"/>
      <c r="CU124" s="33"/>
      <c r="CV124" s="33"/>
      <c r="CW124" s="33"/>
      <c r="CX124" s="33"/>
      <c r="CY124" s="33"/>
      <c r="CZ124" s="33"/>
      <c r="DA124" s="33"/>
      <c r="DB124" s="33"/>
      <c r="DC124" s="33"/>
      <c r="DD124" s="33"/>
      <c r="DE124" s="33"/>
      <c r="DF124" s="33"/>
      <c r="DG124" s="33"/>
      <c r="DH124" s="33"/>
      <c r="DI124" s="33"/>
      <c r="DJ124" s="33"/>
      <c r="DK124" s="33"/>
      <c r="DL124" s="33"/>
      <c r="DM124" s="33"/>
      <c r="DN124" s="33"/>
      <c r="DO124" s="33"/>
      <c r="DP124" s="33"/>
      <c r="DQ124" s="33"/>
      <c r="DR124" s="33"/>
      <c r="DS124" s="33"/>
      <c r="DT124" s="33"/>
      <c r="DU124" s="33"/>
      <c r="DV124" s="33"/>
      <c r="DW124" s="33"/>
      <c r="DX124" s="33"/>
      <c r="DY124" s="33"/>
      <c r="DZ124" s="33"/>
      <c r="EA124" s="33"/>
      <c r="EB124" s="33"/>
      <c r="EC124" s="33"/>
      <c r="ED124" s="33"/>
      <c r="EE124" s="33"/>
    </row>
    <row r="125" spans="1:138" x14ac:dyDescent="0.2"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33"/>
      <c r="CR125" s="33"/>
      <c r="CS125" s="33"/>
      <c r="CT125" s="33"/>
      <c r="CU125" s="33"/>
      <c r="CV125" s="33"/>
      <c r="CW125" s="33"/>
      <c r="CX125" s="33"/>
      <c r="CY125" s="33"/>
      <c r="CZ125" s="33"/>
      <c r="DA125" s="33"/>
      <c r="DB125" s="33"/>
      <c r="DC125" s="33"/>
      <c r="DD125" s="33"/>
      <c r="DE125" s="33"/>
      <c r="DF125" s="33"/>
      <c r="DG125" s="33"/>
      <c r="DH125" s="33"/>
      <c r="DI125" s="33"/>
      <c r="DJ125" s="33"/>
      <c r="DK125" s="33"/>
      <c r="DL125" s="33"/>
      <c r="DM125" s="33"/>
      <c r="DN125" s="33"/>
      <c r="DO125" s="33"/>
      <c r="DP125" s="33"/>
      <c r="DQ125" s="33"/>
      <c r="DR125" s="33"/>
      <c r="DS125" s="33"/>
      <c r="DT125" s="33"/>
      <c r="DU125" s="33"/>
      <c r="DV125" s="33"/>
      <c r="DW125" s="33"/>
      <c r="DX125" s="33"/>
      <c r="DY125" s="33"/>
      <c r="DZ125" s="33"/>
      <c r="EA125" s="33"/>
      <c r="EB125" s="33"/>
      <c r="EC125" s="33"/>
      <c r="ED125" s="33"/>
      <c r="EE125" s="33"/>
    </row>
    <row r="126" spans="1:138" x14ac:dyDescent="0.2"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</row>
  </sheetData>
  <mergeCells count="764">
    <mergeCell ref="CO98:CO109"/>
    <mergeCell ref="CO110:CO111"/>
    <mergeCell ref="AU95:AU111"/>
    <mergeCell ref="AU66:AU69"/>
    <mergeCell ref="AU70:AU75"/>
    <mergeCell ref="AU77:AU94"/>
    <mergeCell ref="AU35:AU38"/>
    <mergeCell ref="AU39:AU65"/>
    <mergeCell ref="CA26:CA34"/>
    <mergeCell ref="CA62:CA65"/>
    <mergeCell ref="CA66:CA69"/>
    <mergeCell ref="CA98:CA109"/>
    <mergeCell ref="BM70:BM71"/>
    <mergeCell ref="BN70:BN71"/>
    <mergeCell ref="BR70:BR71"/>
    <mergeCell ref="BY70:BY71"/>
    <mergeCell ref="CA70:CA71"/>
    <mergeCell ref="CA77:CA94"/>
    <mergeCell ref="AW98:AW101"/>
    <mergeCell ref="AX98:AX101"/>
    <mergeCell ref="AY98:AY101"/>
    <mergeCell ref="AZ98:AZ101"/>
    <mergeCell ref="AW95:AW97"/>
    <mergeCell ref="AX95:AX97"/>
    <mergeCell ref="AO98:AO99"/>
    <mergeCell ref="AP98:AP99"/>
    <mergeCell ref="AQ16:AQ17"/>
    <mergeCell ref="AO16:AO17"/>
    <mergeCell ref="AP16:AP17"/>
    <mergeCell ref="AG16:AG17"/>
    <mergeCell ref="AH16:AH17"/>
    <mergeCell ref="AI16:AI17"/>
    <mergeCell ref="AJ16:AJ17"/>
    <mergeCell ref="AK16:AK17"/>
    <mergeCell ref="AL16:AL17"/>
    <mergeCell ref="AM16:AM17"/>
    <mergeCell ref="AN16:AN17"/>
    <mergeCell ref="AM98:AM99"/>
    <mergeCell ref="AN98:AN99"/>
    <mergeCell ref="AL70:AL72"/>
    <mergeCell ref="AM70:AM72"/>
    <mergeCell ref="AN70:AN72"/>
    <mergeCell ref="AO70:AO72"/>
    <mergeCell ref="AG91:AG92"/>
    <mergeCell ref="AJ98:AJ99"/>
    <mergeCell ref="AK98:AK99"/>
    <mergeCell ref="AL98:AL99"/>
    <mergeCell ref="AP70:AP72"/>
    <mergeCell ref="EE95:EE97"/>
    <mergeCell ref="EE98:EE108"/>
    <mergeCell ref="EE15:EE18"/>
    <mergeCell ref="EE26:EE28"/>
    <mergeCell ref="EE19:EE25"/>
    <mergeCell ref="EE29:EE34"/>
    <mergeCell ref="EE35:EE38"/>
    <mergeCell ref="EE39:EE61"/>
    <mergeCell ref="EE62:EE69"/>
    <mergeCell ref="EE93:EE94"/>
    <mergeCell ref="EE77:EE92"/>
    <mergeCell ref="DQ98:DQ108"/>
    <mergeCell ref="DC15:DC18"/>
    <mergeCell ref="DC19:DC25"/>
    <mergeCell ref="DC26:DC28"/>
    <mergeCell ref="DC29:DC34"/>
    <mergeCell ref="DC35:DC38"/>
    <mergeCell ref="DC39:DC61"/>
    <mergeCell ref="DC62:DC69"/>
    <mergeCell ref="DC93:DC94"/>
    <mergeCell ref="DC77:DC92"/>
    <mergeCell ref="DQ77:DQ92"/>
    <mergeCell ref="DQ15:DQ18"/>
    <mergeCell ref="DQ19:DQ25"/>
    <mergeCell ref="DQ26:DQ28"/>
    <mergeCell ref="DQ29:DQ34"/>
    <mergeCell ref="DQ35:DQ38"/>
    <mergeCell ref="DQ39:DQ61"/>
    <mergeCell ref="DQ62:DQ69"/>
    <mergeCell ref="DQ93:DQ94"/>
    <mergeCell ref="DQ95:DQ97"/>
    <mergeCell ref="CA15:CA18"/>
    <mergeCell ref="DC95:DC97"/>
    <mergeCell ref="DC98:DC108"/>
    <mergeCell ref="CO15:CO18"/>
    <mergeCell ref="AY29:AY34"/>
    <mergeCell ref="AZ29:AZ34"/>
    <mergeCell ref="CO19:CO25"/>
    <mergeCell ref="CO26:CO28"/>
    <mergeCell ref="CO29:CO34"/>
    <mergeCell ref="CO35:CO38"/>
    <mergeCell ref="CO39:CO61"/>
    <mergeCell ref="CO93:CO94"/>
    <mergeCell ref="BX19:BX25"/>
    <mergeCell ref="BY19:BY25"/>
    <mergeCell ref="BZ19:BZ25"/>
    <mergeCell ref="CA19:CA25"/>
    <mergeCell ref="AY26:AY28"/>
    <mergeCell ref="AZ26:AZ28"/>
    <mergeCell ref="BV19:BV25"/>
    <mergeCell ref="CO77:CO92"/>
    <mergeCell ref="BY78:BY85"/>
    <mergeCell ref="CB78:CB85"/>
    <mergeCell ref="CF78:CF85"/>
    <mergeCell ref="CG78:CG85"/>
    <mergeCell ref="CH78:CH85"/>
    <mergeCell ref="CI78:CI85"/>
    <mergeCell ref="CJ78:CJ85"/>
    <mergeCell ref="CK78:CK85"/>
    <mergeCell ref="CL78:CL85"/>
    <mergeCell ref="CM78:CM85"/>
    <mergeCell ref="CO62:CO65"/>
    <mergeCell ref="CO66:CO69"/>
    <mergeCell ref="CB70:CB71"/>
    <mergeCell ref="CF70:CF71"/>
    <mergeCell ref="CM70:CM71"/>
    <mergeCell ref="CO70:CO71"/>
    <mergeCell ref="AZ90:AZ91"/>
    <mergeCell ref="AY77:AY85"/>
    <mergeCell ref="AZ77:AZ85"/>
    <mergeCell ref="AW86:AW89"/>
    <mergeCell ref="AX86:AX89"/>
    <mergeCell ref="AY86:AY89"/>
    <mergeCell ref="AZ86:AZ89"/>
    <mergeCell ref="AX77:AX85"/>
    <mergeCell ref="AW90:AW91"/>
    <mergeCell ref="AX90:AX91"/>
    <mergeCell ref="AY90:AY91"/>
    <mergeCell ref="BU78:BU85"/>
    <mergeCell ref="BV78:BV85"/>
    <mergeCell ref="BW78:BW85"/>
    <mergeCell ref="BX78:BX85"/>
    <mergeCell ref="Y95:Y97"/>
    <mergeCell ref="Z95:Z97"/>
    <mergeCell ref="EH15:EH18"/>
    <mergeCell ref="EH19:EH25"/>
    <mergeCell ref="EH26:EH28"/>
    <mergeCell ref="EH29:EH34"/>
    <mergeCell ref="EH35:EH38"/>
    <mergeCell ref="EH39:EH61"/>
    <mergeCell ref="EH62:EH69"/>
    <mergeCell ref="EH70:EH91"/>
    <mergeCell ref="EH93:EH94"/>
    <mergeCell ref="EH95:EH97"/>
    <mergeCell ref="EG95:EG97"/>
    <mergeCell ref="AW19:AW25"/>
    <mergeCell ref="AY95:AY97"/>
    <mergeCell ref="AZ95:AZ97"/>
    <mergeCell ref="CA95:CA97"/>
    <mergeCell ref="AW93:AW94"/>
    <mergeCell ref="AX93:AX94"/>
    <mergeCell ref="AY93:AY94"/>
    <mergeCell ref="AZ93:AZ94"/>
    <mergeCell ref="AY62:AY69"/>
    <mergeCell ref="AZ62:AZ69"/>
    <mergeCell ref="M98:M108"/>
    <mergeCell ref="N98:N108"/>
    <mergeCell ref="O98:O108"/>
    <mergeCell ref="S98:S108"/>
    <mergeCell ref="T98:T108"/>
    <mergeCell ref="U98:U108"/>
    <mergeCell ref="AB98:AB108"/>
    <mergeCell ref="AC98:AC108"/>
    <mergeCell ref="P98:P108"/>
    <mergeCell ref="P93:P94"/>
    <mergeCell ref="AR95:AR97"/>
    <mergeCell ref="R62:R69"/>
    <mergeCell ref="S62:S69"/>
    <mergeCell ref="P62:P69"/>
    <mergeCell ref="AS95:AS97"/>
    <mergeCell ref="AT95:AT97"/>
    <mergeCell ref="AD95:AD97"/>
    <mergeCell ref="X95:X97"/>
    <mergeCell ref="T62:T69"/>
    <mergeCell ref="AE95:AE97"/>
    <mergeCell ref="AF95:AF97"/>
    <mergeCell ref="EH98:EH108"/>
    <mergeCell ref="EG98:EG108"/>
    <mergeCell ref="AQ107:AQ108"/>
    <mergeCell ref="AR98:AR108"/>
    <mergeCell ref="AS98:AS108"/>
    <mergeCell ref="AT98:AT108"/>
    <mergeCell ref="Y98:Y108"/>
    <mergeCell ref="Z98:Z108"/>
    <mergeCell ref="AW106:AW107"/>
    <mergeCell ref="AX106:AX107"/>
    <mergeCell ref="AY106:AY107"/>
    <mergeCell ref="AZ106:AZ107"/>
    <mergeCell ref="AW102:AW105"/>
    <mergeCell ref="AX102:AX105"/>
    <mergeCell ref="AY102:AY105"/>
    <mergeCell ref="AZ102:AZ105"/>
    <mergeCell ref="AG107:AG108"/>
    <mergeCell ref="AD98:AD108"/>
    <mergeCell ref="AE98:AE108"/>
    <mergeCell ref="AF98:AF108"/>
    <mergeCell ref="AG98:AG99"/>
    <mergeCell ref="AH98:AH99"/>
    <mergeCell ref="AI98:AI99"/>
    <mergeCell ref="AA98:AA108"/>
    <mergeCell ref="A98:A108"/>
    <mergeCell ref="B98:B108"/>
    <mergeCell ref="C98:C108"/>
    <mergeCell ref="D98:D108"/>
    <mergeCell ref="E98:E108"/>
    <mergeCell ref="F98:F108"/>
    <mergeCell ref="G98:G108"/>
    <mergeCell ref="H98:H108"/>
    <mergeCell ref="I98:I108"/>
    <mergeCell ref="K95:K97"/>
    <mergeCell ref="L95:L97"/>
    <mergeCell ref="M95:M97"/>
    <mergeCell ref="N95:N97"/>
    <mergeCell ref="O95:O97"/>
    <mergeCell ref="U95:U97"/>
    <mergeCell ref="V95:V97"/>
    <mergeCell ref="W95:W97"/>
    <mergeCell ref="A95:A97"/>
    <mergeCell ref="B95:B97"/>
    <mergeCell ref="C95:C97"/>
    <mergeCell ref="D95:D97"/>
    <mergeCell ref="E95:E97"/>
    <mergeCell ref="F95:F97"/>
    <mergeCell ref="G95:G97"/>
    <mergeCell ref="H95:H97"/>
    <mergeCell ref="I95:I97"/>
    <mergeCell ref="P95:P97"/>
    <mergeCell ref="Q95:Q97"/>
    <mergeCell ref="J98:J108"/>
    <mergeCell ref="K98:K108"/>
    <mergeCell ref="L98:L108"/>
    <mergeCell ref="AL107:AL108"/>
    <mergeCell ref="AM107:AM108"/>
    <mergeCell ref="AN107:AN108"/>
    <mergeCell ref="AO107:AO108"/>
    <mergeCell ref="AP107:AP108"/>
    <mergeCell ref="R95:R97"/>
    <mergeCell ref="S95:S97"/>
    <mergeCell ref="T95:T97"/>
    <mergeCell ref="Q98:Q108"/>
    <mergeCell ref="R98:R108"/>
    <mergeCell ref="AH107:AH108"/>
    <mergeCell ref="AI107:AI108"/>
    <mergeCell ref="AJ107:AJ108"/>
    <mergeCell ref="AK107:AK108"/>
    <mergeCell ref="AA95:AA97"/>
    <mergeCell ref="AB95:AB97"/>
    <mergeCell ref="AC95:AC97"/>
    <mergeCell ref="V98:V108"/>
    <mergeCell ref="W98:W108"/>
    <mergeCell ref="X98:X108"/>
    <mergeCell ref="J95:J97"/>
    <mergeCell ref="EG62:EG69"/>
    <mergeCell ref="EG70:EG91"/>
    <mergeCell ref="U93:U94"/>
    <mergeCell ref="V93:V94"/>
    <mergeCell ref="W93:W94"/>
    <mergeCell ref="X93:X94"/>
    <mergeCell ref="Y93:Y94"/>
    <mergeCell ref="Z93:Z94"/>
    <mergeCell ref="AA93:AA94"/>
    <mergeCell ref="AB93:AB94"/>
    <mergeCell ref="AC93:AC94"/>
    <mergeCell ref="AD93:AD94"/>
    <mergeCell ref="AE93:AE94"/>
    <mergeCell ref="AF93:AF94"/>
    <mergeCell ref="AR93:AR94"/>
    <mergeCell ref="AS93:AS94"/>
    <mergeCell ref="AT93:AT94"/>
    <mergeCell ref="EG93:EG94"/>
    <mergeCell ref="AW77:AW85"/>
    <mergeCell ref="AW62:AW69"/>
    <mergeCell ref="AX62:AX69"/>
    <mergeCell ref="W62:W69"/>
    <mergeCell ref="AF62:AF69"/>
    <mergeCell ref="AV78:AV85"/>
    <mergeCell ref="EG39:EG61"/>
    <mergeCell ref="EG35:EG38"/>
    <mergeCell ref="AW39:AW61"/>
    <mergeCell ref="AX39:AX61"/>
    <mergeCell ref="AW35:AW36"/>
    <mergeCell ref="AX35:AX36"/>
    <mergeCell ref="AW37:AW38"/>
    <mergeCell ref="AX37:AX38"/>
    <mergeCell ref="AY35:AY36"/>
    <mergeCell ref="AY37:AY38"/>
    <mergeCell ref="AZ35:AZ36"/>
    <mergeCell ref="AZ37:AZ38"/>
    <mergeCell ref="AY39:AY59"/>
    <mergeCell ref="AZ39:AZ59"/>
    <mergeCell ref="AY60:AY61"/>
    <mergeCell ref="AZ60:AZ61"/>
    <mergeCell ref="CA39:CA61"/>
    <mergeCell ref="CA35:CA38"/>
    <mergeCell ref="AX19:AX25"/>
    <mergeCell ref="AY19:AY25"/>
    <mergeCell ref="AZ19:AZ25"/>
    <mergeCell ref="BA19:BA25"/>
    <mergeCell ref="BB19:BB25"/>
    <mergeCell ref="BC19:BC25"/>
    <mergeCell ref="BD19:BD25"/>
    <mergeCell ref="BW19:BW25"/>
    <mergeCell ref="BL19:BL25"/>
    <mergeCell ref="BM19:BM25"/>
    <mergeCell ref="BN19:BN25"/>
    <mergeCell ref="BO19:BO25"/>
    <mergeCell ref="BP19:BP25"/>
    <mergeCell ref="BQ19:BQ25"/>
    <mergeCell ref="BE19:BE25"/>
    <mergeCell ref="BF19:BF25"/>
    <mergeCell ref="BG19:BG25"/>
    <mergeCell ref="BH19:BH25"/>
    <mergeCell ref="BI19:BI25"/>
    <mergeCell ref="BJ19:BJ25"/>
    <mergeCell ref="BK19:BK25"/>
    <mergeCell ref="X15:X18"/>
    <mergeCell ref="Y15:Y18"/>
    <mergeCell ref="Z15:Z18"/>
    <mergeCell ref="W15:W18"/>
    <mergeCell ref="AC26:AC28"/>
    <mergeCell ref="AD26:AD28"/>
    <mergeCell ref="AE26:AE28"/>
    <mergeCell ref="AF26:AF28"/>
    <mergeCell ref="AD19:AD25"/>
    <mergeCell ref="AE19:AE25"/>
    <mergeCell ref="AF19:AF25"/>
    <mergeCell ref="X26:X28"/>
    <mergeCell ref="X19:X25"/>
    <mergeCell ref="Y19:Y25"/>
    <mergeCell ref="Z19:Z25"/>
    <mergeCell ref="W26:W28"/>
    <mergeCell ref="AB19:AB25"/>
    <mergeCell ref="Y26:Y28"/>
    <mergeCell ref="Z26:Z28"/>
    <mergeCell ref="AB15:AB18"/>
    <mergeCell ref="AC15:AC18"/>
    <mergeCell ref="AD15:AD18"/>
    <mergeCell ref="AE15:AE18"/>
    <mergeCell ref="AF15:AF18"/>
    <mergeCell ref="AR15:AR18"/>
    <mergeCell ref="AS15:AS18"/>
    <mergeCell ref="AR19:AR25"/>
    <mergeCell ref="AR26:AR28"/>
    <mergeCell ref="AR29:AR34"/>
    <mergeCell ref="AS19:AS25"/>
    <mergeCell ref="AR62:AR69"/>
    <mergeCell ref="AS62:AS69"/>
    <mergeCell ref="AN40:AN59"/>
    <mergeCell ref="AR39:AR61"/>
    <mergeCell ref="AS39:AS61"/>
    <mergeCell ref="T39:T61"/>
    <mergeCell ref="Q39:Q61"/>
    <mergeCell ref="P39:P61"/>
    <mergeCell ref="T19:T25"/>
    <mergeCell ref="N15:N18"/>
    <mergeCell ref="O15:O18"/>
    <mergeCell ref="R15:R18"/>
    <mergeCell ref="S15:S18"/>
    <mergeCell ref="K26:K28"/>
    <mergeCell ref="L26:L28"/>
    <mergeCell ref="M26:M28"/>
    <mergeCell ref="N26:N28"/>
    <mergeCell ref="O26:O28"/>
    <mergeCell ref="K35:K38"/>
    <mergeCell ref="L35:L38"/>
    <mergeCell ref="M35:M38"/>
    <mergeCell ref="K29:K34"/>
    <mergeCell ref="A15:A18"/>
    <mergeCell ref="E15:E18"/>
    <mergeCell ref="D35:D38"/>
    <mergeCell ref="E35:E38"/>
    <mergeCell ref="F35:F38"/>
    <mergeCell ref="G35:G38"/>
    <mergeCell ref="H35:H38"/>
    <mergeCell ref="I35:I38"/>
    <mergeCell ref="J35:J38"/>
    <mergeCell ref="B15:B18"/>
    <mergeCell ref="C15:C18"/>
    <mergeCell ref="A26:A28"/>
    <mergeCell ref="B26:B28"/>
    <mergeCell ref="C26:C28"/>
    <mergeCell ref="F15:F18"/>
    <mergeCell ref="I15:I18"/>
    <mergeCell ref="J15:J18"/>
    <mergeCell ref="D26:D28"/>
    <mergeCell ref="E26:E28"/>
    <mergeCell ref="F26:F28"/>
    <mergeCell ref="J26:J28"/>
    <mergeCell ref="J29:J34"/>
    <mergeCell ref="A29:A34"/>
    <mergeCell ref="B29:B34"/>
    <mergeCell ref="D6:K6"/>
    <mergeCell ref="D4:K5"/>
    <mergeCell ref="D3:K3"/>
    <mergeCell ref="G26:G28"/>
    <mergeCell ref="H26:H28"/>
    <mergeCell ref="I26:I28"/>
    <mergeCell ref="G15:G18"/>
    <mergeCell ref="H15:H18"/>
    <mergeCell ref="A10:EH10"/>
    <mergeCell ref="A11:A13"/>
    <mergeCell ref="B11:B13"/>
    <mergeCell ref="C11:C13"/>
    <mergeCell ref="AG11:AG13"/>
    <mergeCell ref="AC11:AF11"/>
    <mergeCell ref="E11:E13"/>
    <mergeCell ref="F11:F13"/>
    <mergeCell ref="AC19:AC25"/>
    <mergeCell ref="AA15:AA18"/>
    <mergeCell ref="P15:P18"/>
    <mergeCell ref="AB11:AB13"/>
    <mergeCell ref="U15:U18"/>
    <mergeCell ref="AT15:AT18"/>
    <mergeCell ref="EG15:EG18"/>
    <mergeCell ref="Q15:Q18"/>
    <mergeCell ref="D2:K2"/>
    <mergeCell ref="B2:C6"/>
    <mergeCell ref="AQ11:AQ13"/>
    <mergeCell ref="L2:O2"/>
    <mergeCell ref="L3:O3"/>
    <mergeCell ref="L4:O4"/>
    <mergeCell ref="L5:O5"/>
    <mergeCell ref="L6:O6"/>
    <mergeCell ref="U5:AB5"/>
    <mergeCell ref="P6:S6"/>
    <mergeCell ref="U6:AB6"/>
    <mergeCell ref="P2:S2"/>
    <mergeCell ref="U2:AB2"/>
    <mergeCell ref="P3:S3"/>
    <mergeCell ref="U3:AB3"/>
    <mergeCell ref="P4:S5"/>
    <mergeCell ref="U4:AB4"/>
    <mergeCell ref="AC12:AC13"/>
    <mergeCell ref="AD12:AD13"/>
    <mergeCell ref="AE12:AE13"/>
    <mergeCell ref="AF12:AF13"/>
    <mergeCell ref="G11:G13"/>
    <mergeCell ref="D11:D13"/>
    <mergeCell ref="A9:EH9"/>
    <mergeCell ref="BA11:BL11"/>
    <mergeCell ref="BM11:BM12"/>
    <mergeCell ref="BN11:EF11"/>
    <mergeCell ref="BK12:BK13"/>
    <mergeCell ref="BL12:BL13"/>
    <mergeCell ref="BN12:CA12"/>
    <mergeCell ref="CB12:CO12"/>
    <mergeCell ref="CP12:DC12"/>
    <mergeCell ref="DD12:DQ12"/>
    <mergeCell ref="BE12:BE13"/>
    <mergeCell ref="BF12:BF13"/>
    <mergeCell ref="BG12:BG13"/>
    <mergeCell ref="BH12:BH13"/>
    <mergeCell ref="BI12:BI13"/>
    <mergeCell ref="BJ12:BJ13"/>
    <mergeCell ref="AW29:AW34"/>
    <mergeCell ref="AX29:AX34"/>
    <mergeCell ref="AW26:AW28"/>
    <mergeCell ref="AX26:AX28"/>
    <mergeCell ref="BR19:BR25"/>
    <mergeCell ref="AU15:AU18"/>
    <mergeCell ref="AU19:AU34"/>
    <mergeCell ref="EG29:EG34"/>
    <mergeCell ref="P19:P25"/>
    <mergeCell ref="Q19:Q25"/>
    <mergeCell ref="R19:R25"/>
    <mergeCell ref="S19:S25"/>
    <mergeCell ref="EG19:EG25"/>
    <mergeCell ref="EG26:EG28"/>
    <mergeCell ref="BU19:BU25"/>
    <mergeCell ref="BS19:BS25"/>
    <mergeCell ref="BT19:BT25"/>
    <mergeCell ref="T29:T34"/>
    <mergeCell ref="S29:S34"/>
    <mergeCell ref="P26:P28"/>
    <mergeCell ref="Q26:Q28"/>
    <mergeCell ref="R26:R28"/>
    <mergeCell ref="S26:S28"/>
    <mergeCell ref="T26:T28"/>
    <mergeCell ref="W19:W25"/>
    <mergeCell ref="AA11:AA13"/>
    <mergeCell ref="H11:H13"/>
    <mergeCell ref="L11:L13"/>
    <mergeCell ref="R11:R13"/>
    <mergeCell ref="S11:S13"/>
    <mergeCell ref="Q11:Q13"/>
    <mergeCell ref="K11:K13"/>
    <mergeCell ref="N11:N13"/>
    <mergeCell ref="I11:I13"/>
    <mergeCell ref="J11:J13"/>
    <mergeCell ref="M11:M13"/>
    <mergeCell ref="O11:O13"/>
    <mergeCell ref="P11:P13"/>
    <mergeCell ref="T11:T13"/>
    <mergeCell ref="W11:W13"/>
    <mergeCell ref="Y11:Y13"/>
    <mergeCell ref="Z11:Z13"/>
    <mergeCell ref="V11:V13"/>
    <mergeCell ref="U11:U13"/>
    <mergeCell ref="X11:X13"/>
    <mergeCell ref="M15:M18"/>
    <mergeCell ref="K15:K18"/>
    <mergeCell ref="L15:L18"/>
    <mergeCell ref="EH11:EH13"/>
    <mergeCell ref="BA12:BA13"/>
    <mergeCell ref="BB12:BB13"/>
    <mergeCell ref="BC12:BC13"/>
    <mergeCell ref="BD12:BD13"/>
    <mergeCell ref="AH11:AH13"/>
    <mergeCell ref="AI11:AM12"/>
    <mergeCell ref="AN11:AN13"/>
    <mergeCell ref="AO11:AO13"/>
    <mergeCell ref="AP11:AP13"/>
    <mergeCell ref="AR11:AU11"/>
    <mergeCell ref="AR12:AR13"/>
    <mergeCell ref="AS12:AS13"/>
    <mergeCell ref="AT12:AT13"/>
    <mergeCell ref="AU12:AU13"/>
    <mergeCell ref="AW12:AW13"/>
    <mergeCell ref="AX12:AX13"/>
    <mergeCell ref="AY12:AY13"/>
    <mergeCell ref="AZ12:AZ13"/>
    <mergeCell ref="AV11:AZ11"/>
    <mergeCell ref="AV12:AV13"/>
    <mergeCell ref="EG11:EG12"/>
    <mergeCell ref="DR12:EE12"/>
    <mergeCell ref="EF12:EF13"/>
    <mergeCell ref="A19:A25"/>
    <mergeCell ref="B19:B25"/>
    <mergeCell ref="C19:C25"/>
    <mergeCell ref="D19:D25"/>
    <mergeCell ref="E19:E25"/>
    <mergeCell ref="F19:F25"/>
    <mergeCell ref="G19:G25"/>
    <mergeCell ref="H19:H25"/>
    <mergeCell ref="I19:I25"/>
    <mergeCell ref="J19:J25"/>
    <mergeCell ref="K19:K25"/>
    <mergeCell ref="L19:L25"/>
    <mergeCell ref="M19:M25"/>
    <mergeCell ref="N19:N25"/>
    <mergeCell ref="O19:O25"/>
    <mergeCell ref="T15:T18"/>
    <mergeCell ref="D15:D18"/>
    <mergeCell ref="V15:V18"/>
    <mergeCell ref="U19:U25"/>
    <mergeCell ref="V19:V25"/>
    <mergeCell ref="C29:C34"/>
    <mergeCell ref="D29:D34"/>
    <mergeCell ref="E29:E34"/>
    <mergeCell ref="F29:F34"/>
    <mergeCell ref="G29:G34"/>
    <mergeCell ref="H29:H34"/>
    <mergeCell ref="I29:I34"/>
    <mergeCell ref="U26:U28"/>
    <mergeCell ref="V26:V28"/>
    <mergeCell ref="U29:U34"/>
    <mergeCell ref="L29:L34"/>
    <mergeCell ref="N29:N34"/>
    <mergeCell ref="O29:O34"/>
    <mergeCell ref="M29:M34"/>
    <mergeCell ref="R29:R34"/>
    <mergeCell ref="P29:P34"/>
    <mergeCell ref="Q29:Q34"/>
    <mergeCell ref="V35:V38"/>
    <mergeCell ref="W35:W38"/>
    <mergeCell ref="X35:X38"/>
    <mergeCell ref="Y35:Y38"/>
    <mergeCell ref="Z35:Z38"/>
    <mergeCell ref="AA35:AA38"/>
    <mergeCell ref="AB35:AB38"/>
    <mergeCell ref="V29:V34"/>
    <mergeCell ref="W29:W34"/>
    <mergeCell ref="AC35:AC38"/>
    <mergeCell ref="AT19:AT25"/>
    <mergeCell ref="AS26:AS28"/>
    <mergeCell ref="AT26:AT28"/>
    <mergeCell ref="AS29:AS34"/>
    <mergeCell ref="AT29:AT34"/>
    <mergeCell ref="X29:X34"/>
    <mergeCell ref="Y29:Y34"/>
    <mergeCell ref="Z29:Z34"/>
    <mergeCell ref="AA29:AA34"/>
    <mergeCell ref="AB29:AB34"/>
    <mergeCell ref="AC29:AC34"/>
    <mergeCell ref="AD29:AD34"/>
    <mergeCell ref="AE29:AE34"/>
    <mergeCell ref="AF29:AF34"/>
    <mergeCell ref="AA26:AA28"/>
    <mergeCell ref="AB26:AB28"/>
    <mergeCell ref="AD35:AD38"/>
    <mergeCell ref="AE35:AE38"/>
    <mergeCell ref="AF35:AF38"/>
    <mergeCell ref="AR35:AR38"/>
    <mergeCell ref="AS35:AS38"/>
    <mergeCell ref="AT35:AT38"/>
    <mergeCell ref="AA19:AA25"/>
    <mergeCell ref="A35:A38"/>
    <mergeCell ref="B35:B38"/>
    <mergeCell ref="C35:C38"/>
    <mergeCell ref="U35:U38"/>
    <mergeCell ref="U39:U61"/>
    <mergeCell ref="A39:A61"/>
    <mergeCell ref="B39:B61"/>
    <mergeCell ref="C39:C61"/>
    <mergeCell ref="D39:D61"/>
    <mergeCell ref="E39:E61"/>
    <mergeCell ref="F39:F61"/>
    <mergeCell ref="G39:G61"/>
    <mergeCell ref="H39:H61"/>
    <mergeCell ref="I39:I61"/>
    <mergeCell ref="N35:N38"/>
    <mergeCell ref="O35:O38"/>
    <mergeCell ref="P35:P38"/>
    <mergeCell ref="T35:T38"/>
    <mergeCell ref="S35:S38"/>
    <mergeCell ref="R35:R38"/>
    <mergeCell ref="Q35:Q38"/>
    <mergeCell ref="R39:R61"/>
    <mergeCell ref="O39:O61"/>
    <mergeCell ref="S39:S61"/>
    <mergeCell ref="AD39:AD61"/>
    <mergeCell ref="AE39:AE61"/>
    <mergeCell ref="AF39:AF61"/>
    <mergeCell ref="AD62:AD69"/>
    <mergeCell ref="AE62:AE69"/>
    <mergeCell ref="AC39:AC61"/>
    <mergeCell ref="X62:X69"/>
    <mergeCell ref="Y62:Y69"/>
    <mergeCell ref="Z62:Z69"/>
    <mergeCell ref="AB62:AB69"/>
    <mergeCell ref="AC62:AC69"/>
    <mergeCell ref="X39:X61"/>
    <mergeCell ref="Y39:Y61"/>
    <mergeCell ref="Z39:Z61"/>
    <mergeCell ref="AA39:AA61"/>
    <mergeCell ref="AB39:AB61"/>
    <mergeCell ref="W39:W61"/>
    <mergeCell ref="C77:C92"/>
    <mergeCell ref="Q77:Q92"/>
    <mergeCell ref="R77:R92"/>
    <mergeCell ref="S77:S92"/>
    <mergeCell ref="P77:P92"/>
    <mergeCell ref="L77:L92"/>
    <mergeCell ref="K77:K92"/>
    <mergeCell ref="J39:J61"/>
    <mergeCell ref="K39:K61"/>
    <mergeCell ref="W77:W92"/>
    <mergeCell ref="G70:G72"/>
    <mergeCell ref="H70:H72"/>
    <mergeCell ref="I70:I72"/>
    <mergeCell ref="N77:N92"/>
    <mergeCell ref="M77:M92"/>
    <mergeCell ref="I77:I92"/>
    <mergeCell ref="H77:H92"/>
    <mergeCell ref="G77:G92"/>
    <mergeCell ref="F77:F92"/>
    <mergeCell ref="E77:E92"/>
    <mergeCell ref="D77:D92"/>
    <mergeCell ref="J70:J72"/>
    <mergeCell ref="J77:J92"/>
    <mergeCell ref="AT39:AT61"/>
    <mergeCell ref="A62:A69"/>
    <mergeCell ref="B62:B69"/>
    <mergeCell ref="C62:C69"/>
    <mergeCell ref="D62:D69"/>
    <mergeCell ref="E62:E69"/>
    <mergeCell ref="F62:F69"/>
    <mergeCell ref="G62:G69"/>
    <mergeCell ref="H62:H69"/>
    <mergeCell ref="I62:I69"/>
    <mergeCell ref="J62:J69"/>
    <mergeCell ref="K62:K69"/>
    <mergeCell ref="L62:L69"/>
    <mergeCell ref="M62:M69"/>
    <mergeCell ref="N62:N69"/>
    <mergeCell ref="O62:O69"/>
    <mergeCell ref="U62:U69"/>
    <mergeCell ref="V62:V69"/>
    <mergeCell ref="AT62:AT69"/>
    <mergeCell ref="AA62:AA69"/>
    <mergeCell ref="L39:L61"/>
    <mergeCell ref="M39:M61"/>
    <mergeCell ref="N39:N61"/>
    <mergeCell ref="V39:V61"/>
    <mergeCell ref="B77:B92"/>
    <mergeCell ref="A77:A92"/>
    <mergeCell ref="Q62:Q69"/>
    <mergeCell ref="J93:J94"/>
    <mergeCell ref="K93:K94"/>
    <mergeCell ref="L93:L94"/>
    <mergeCell ref="M93:M94"/>
    <mergeCell ref="N93:N94"/>
    <mergeCell ref="O93:O94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A70:A72"/>
    <mergeCell ref="B70:B72"/>
    <mergeCell ref="C70:C72"/>
    <mergeCell ref="D70:D72"/>
    <mergeCell ref="E70:E72"/>
    <mergeCell ref="F70:F72"/>
    <mergeCell ref="BN78:BN85"/>
    <mergeCell ref="BR78:BR85"/>
    <mergeCell ref="BS78:BS85"/>
    <mergeCell ref="BT78:BT85"/>
    <mergeCell ref="V77:V92"/>
    <mergeCell ref="O70:O72"/>
    <mergeCell ref="AF70:AF72"/>
    <mergeCell ref="AE70:AE72"/>
    <mergeCell ref="AD70:AD72"/>
    <mergeCell ref="AC70:AC72"/>
    <mergeCell ref="AB70:AB72"/>
    <mergeCell ref="Z70:Z72"/>
    <mergeCell ref="AA70:AA72"/>
    <mergeCell ref="AD77:AD92"/>
    <mergeCell ref="AE77:AE92"/>
    <mergeCell ref="T77:T92"/>
    <mergeCell ref="U77:U92"/>
    <mergeCell ref="AC77:AC92"/>
    <mergeCell ref="O77:O92"/>
    <mergeCell ref="AR70:AR72"/>
    <mergeCell ref="AQ70:AQ72"/>
    <mergeCell ref="AG70:AG72"/>
    <mergeCell ref="P70:P72"/>
    <mergeCell ref="AH70:AH72"/>
    <mergeCell ref="AI70:AI72"/>
    <mergeCell ref="AJ70:AJ72"/>
    <mergeCell ref="AK70:AK72"/>
    <mergeCell ref="AR77:AR92"/>
    <mergeCell ref="AP91:AP92"/>
    <mergeCell ref="AQ91:AQ92"/>
    <mergeCell ref="Z77:Z92"/>
    <mergeCell ref="AF77:AF92"/>
    <mergeCell ref="AA77:AA92"/>
    <mergeCell ref="AB77:AB92"/>
    <mergeCell ref="X77:X92"/>
    <mergeCell ref="Y77:Y92"/>
    <mergeCell ref="K70:K72"/>
    <mergeCell ref="L70:L72"/>
    <mergeCell ref="M70:M72"/>
    <mergeCell ref="N70:N72"/>
    <mergeCell ref="AS77:AS92"/>
    <mergeCell ref="AT77:AT92"/>
    <mergeCell ref="R70:R72"/>
    <mergeCell ref="S70:S72"/>
    <mergeCell ref="T70:T72"/>
    <mergeCell ref="U70:U72"/>
    <mergeCell ref="V70:V72"/>
    <mergeCell ref="W70:W72"/>
    <mergeCell ref="X70:X72"/>
    <mergeCell ref="Y70:Y72"/>
    <mergeCell ref="AO91:AO92"/>
    <mergeCell ref="AN91:AN92"/>
    <mergeCell ref="AM91:AM92"/>
    <mergeCell ref="AL91:AL92"/>
    <mergeCell ref="AK91:AK92"/>
    <mergeCell ref="AJ91:AJ92"/>
    <mergeCell ref="AI91:AI92"/>
    <mergeCell ref="AH91:AH92"/>
  </mergeCells>
  <dataValidations count="3">
    <dataValidation type="list" allowBlank="1" showInputMessage="1" showErrorMessage="1" sqref="L26 L29 L35 L39 L62 L98:L99 L93 L95 N95 L70:L77 L109:L111" xr:uid="{00000000-0002-0000-0000-000000000000}">
      <formula1>INDIRECT("_"&amp;$N26)</formula1>
    </dataValidation>
    <dataValidation type="list" allowBlank="1" showInputMessage="1" showErrorMessage="1" sqref="I15 I19 I26 I29 I35 I39 I62 I70:I77 I93 I95 I98:I99 I109:I111" xr:uid="{00000000-0002-0000-0000-000001000000}">
      <formula1>Sectores_de_inversión</formula1>
    </dataValidation>
    <dataValidation type="list" allowBlank="1" showInputMessage="1" showErrorMessage="1" sqref="O19 O26 O29 O35 O39 O62 O70:O77 O93 O95 O98:O99 O109:O111" xr:uid="{00000000-0002-0000-0000-000002000000}">
      <formula1>_RelaciónODS</formula1>
    </dataValidation>
  </dataValidations>
  <pageMargins left="0.31496062992125984" right="0" top="0.74803149606299213" bottom="0.35433070866141736" header="0.31496062992125984" footer="0.31496062992125984"/>
  <pageSetup paperSize="14" scale="40" fitToHeight="0" orientation="landscape" r:id="rId1"/>
  <ignoredErrors>
    <ignoredError sqref="AK29" unlockedFormula="1"/>
    <ignoredError sqref="R93 R95 T95 R98 T9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 PLAN DE 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WinPRO</dc:creator>
  <cp:lastModifiedBy>Apoyo Planeacion</cp:lastModifiedBy>
  <cp:lastPrinted>2023-01-05T20:53:22Z</cp:lastPrinted>
  <dcterms:created xsi:type="dcterms:W3CDTF">2020-10-04T16:14:03Z</dcterms:created>
  <dcterms:modified xsi:type="dcterms:W3CDTF">2024-01-30T18:24:40Z</dcterms:modified>
</cp:coreProperties>
</file>