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AN FELIPE SALCEDO\Dropbox\IMCY\2023\Plan de accion\Diciembre\"/>
    </mc:Choice>
  </mc:AlternateContent>
  <bookViews>
    <workbookView xWindow="-120" yWindow="-120" windowWidth="20736" windowHeight="11160"/>
  </bookViews>
  <sheets>
    <sheet name="FORMATO  PLAN DE ACCION" sheetId="9" r:id="rId1"/>
    <sheet name="EJECUCION INTERNA" sheetId="10" r:id="rId2"/>
  </sheets>
  <externalReferences>
    <externalReference r:id="rId3"/>
    <externalReference r:id="rId4"/>
    <externalReference r:id="rId5"/>
  </externalReferences>
  <definedNames>
    <definedName name="_xlnm._FilterDatabase" localSheetId="1" hidden="1">'EJECUCION INTERNA'!$A$5:$L$63</definedName>
    <definedName name="_xlnm._FilterDatabase" localSheetId="0" hidden="1">'FORMATO  PLAN DE ACCION'!$A$14:$EI$117</definedName>
    <definedName name="_RelaciónODS">[1]ODS!$A$2:$A$19</definedName>
    <definedName name="bbbb" localSheetId="0">[2]Gastos_Inversión_2012!#REF!</definedName>
    <definedName name="bbbb">[2]Gastos_Inversión_2012!#REF!</definedName>
    <definedName name="Conceptos_MOD" localSheetId="0">[2]Gastos_Inversión_2012!#REF!</definedName>
    <definedName name="Conceptos_MOD">[2]Gastos_Inversión_2012!#REF!</definedName>
    <definedName name="CPC">#REF!</definedName>
    <definedName name="ESTRATREGICOS" localSheetId="0">#REF!</definedName>
    <definedName name="ESTRATREGICOS">#REF!</definedName>
    <definedName name="IPP_20162">#REF!</definedName>
    <definedName name="MUNICIPIOS_CHIP" localSheetId="0">#REF!</definedName>
    <definedName name="MUNICIPIOS_CHIP">#REF!</definedName>
    <definedName name="OTRO" localSheetId="0">#REF!</definedName>
    <definedName name="OTRO">#REF!</definedName>
    <definedName name="pilar">[3]Hoja1!$A$4:$A$7</definedName>
    <definedName name="PLANEACION2021" localSheetId="0">#REF!</definedName>
    <definedName name="PLANEACION2021">#REF!</definedName>
    <definedName name="Sectores_de_inversión">[1]Catálogo!$B$5:$B$21</definedName>
    <definedName name="sss" localSheetId="0">#REF!</definedName>
    <definedName name="sss">#REF!</definedName>
    <definedName name="SSSS" localSheetId="0">#REF!</definedName>
    <definedName name="SSSS">#REF!</definedName>
    <definedName name="TOLIMA">[3]Hoja1!$F$4:$F$7</definedName>
    <definedName name="XXX" localSheetId="0">#REF!</definedName>
    <definedName name="XXX">#REF!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F117" i="9" l="1"/>
  <c r="EF116" i="9"/>
  <c r="EF105" i="9"/>
  <c r="EF102" i="9"/>
  <c r="EF100" i="9"/>
  <c r="EF83" i="9"/>
  <c r="EF81" i="9"/>
  <c r="EF82" i="9"/>
  <c r="EF80" i="9"/>
  <c r="EF77" i="9"/>
  <c r="EF78" i="9"/>
  <c r="EF79" i="9"/>
  <c r="EF76" i="9"/>
  <c r="EF67" i="9"/>
  <c r="EF44" i="9"/>
  <c r="EF40" i="9"/>
  <c r="EF34" i="9"/>
  <c r="EF31" i="9"/>
  <c r="EF23" i="9"/>
  <c r="EF15" i="9"/>
  <c r="AF117" i="9" l="1"/>
  <c r="EE77" i="9"/>
  <c r="DQ77" i="9"/>
  <c r="CO77" i="9"/>
  <c r="DC67" i="9"/>
  <c r="CO117" i="9"/>
  <c r="CA117" i="9"/>
  <c r="CA76" i="9"/>
  <c r="CA67" i="9"/>
  <c r="CA44" i="9"/>
  <c r="CA40" i="9"/>
  <c r="CA34" i="9"/>
  <c r="CA31" i="9"/>
  <c r="CA23" i="9"/>
  <c r="CA15" i="9"/>
  <c r="CO105" i="9"/>
  <c r="DC77" i="9"/>
  <c r="DC34" i="9"/>
  <c r="DC31" i="9"/>
  <c r="DC23" i="9"/>
  <c r="CP94" i="9"/>
  <c r="DD94" i="9" s="1"/>
  <c r="DR94" i="9" s="1"/>
  <c r="CP80" i="9"/>
  <c r="DD80" i="9" s="1"/>
  <c r="DR80" i="9" s="1"/>
  <c r="CP44" i="9"/>
  <c r="CB34" i="9"/>
  <c r="DC80" i="9" l="1"/>
  <c r="AM89" i="9" l="1"/>
  <c r="AE116" i="9" l="1"/>
  <c r="AL40" i="9"/>
  <c r="AE100" i="9" l="1"/>
  <c r="AM116" i="9" l="1"/>
  <c r="AF116" i="9" s="1"/>
  <c r="AD116" i="9" s="1"/>
  <c r="AM114" i="9"/>
  <c r="AM113" i="9"/>
  <c r="AM112" i="9"/>
  <c r="AM111" i="9"/>
  <c r="AM110" i="9"/>
  <c r="AM109" i="9"/>
  <c r="AM108" i="9"/>
  <c r="AM107" i="9"/>
  <c r="AL105" i="9"/>
  <c r="AE105" i="9" s="1"/>
  <c r="AK105" i="9"/>
  <c r="AJ105" i="9"/>
  <c r="AI105" i="9"/>
  <c r="AM104" i="9"/>
  <c r="AM103" i="9"/>
  <c r="AL102" i="9"/>
  <c r="AK102" i="9"/>
  <c r="AE102" i="9" s="1"/>
  <c r="AJ102" i="9"/>
  <c r="AI102" i="9"/>
  <c r="AM101" i="9"/>
  <c r="AM100" i="9"/>
  <c r="AM98" i="9"/>
  <c r="AM97" i="9"/>
  <c r="AM96" i="9"/>
  <c r="AM95" i="9"/>
  <c r="AM93" i="9"/>
  <c r="AL92" i="9"/>
  <c r="AK92" i="9"/>
  <c r="AJ92" i="9"/>
  <c r="AI92" i="9"/>
  <c r="AM91" i="9"/>
  <c r="AM90" i="9"/>
  <c r="AM88" i="9"/>
  <c r="AM87" i="9"/>
  <c r="AM86" i="9"/>
  <c r="AM85" i="9"/>
  <c r="AM84" i="9"/>
  <c r="AL83" i="9"/>
  <c r="AK83" i="9"/>
  <c r="AJ83" i="9"/>
  <c r="AI83" i="9"/>
  <c r="AM82" i="9"/>
  <c r="AF82" i="9" s="1"/>
  <c r="AD82" i="9" s="1"/>
  <c r="AE82" i="9"/>
  <c r="AM81" i="9"/>
  <c r="AF81" i="9" s="1"/>
  <c r="AD81" i="9" s="1"/>
  <c r="AE81" i="9"/>
  <c r="AM80" i="9"/>
  <c r="AF80" i="9" s="1"/>
  <c r="AD80" i="9" s="1"/>
  <c r="AE80" i="9"/>
  <c r="AM79" i="9"/>
  <c r="AF79" i="9" s="1"/>
  <c r="AE79" i="9"/>
  <c r="AM75" i="9"/>
  <c r="AM74" i="9"/>
  <c r="AM73" i="9"/>
  <c r="AL71" i="9"/>
  <c r="AE67" i="9" s="1"/>
  <c r="AK71" i="9"/>
  <c r="AJ71" i="9"/>
  <c r="AI71" i="9"/>
  <c r="AM70" i="9"/>
  <c r="AM69" i="9"/>
  <c r="AM68" i="9"/>
  <c r="AM67" i="9"/>
  <c r="AM66" i="9"/>
  <c r="AL65" i="9"/>
  <c r="AK65" i="9"/>
  <c r="AJ65" i="9"/>
  <c r="AI65" i="9"/>
  <c r="AM64" i="9"/>
  <c r="AM63" i="9"/>
  <c r="AM62" i="9"/>
  <c r="AM61" i="9"/>
  <c r="AM60" i="9"/>
  <c r="AM59" i="9"/>
  <c r="AM58" i="9"/>
  <c r="AM57" i="9"/>
  <c r="AM56" i="9"/>
  <c r="AM55" i="9"/>
  <c r="AM54" i="9"/>
  <c r="AM53" i="9"/>
  <c r="AM52" i="9"/>
  <c r="AM51" i="9"/>
  <c r="AM50" i="9"/>
  <c r="AM49" i="9"/>
  <c r="AM48" i="9"/>
  <c r="AM47" i="9"/>
  <c r="AM46" i="9"/>
  <c r="AM45" i="9"/>
  <c r="AL44" i="9"/>
  <c r="AK44" i="9"/>
  <c r="AJ44" i="9"/>
  <c r="AI44" i="9"/>
  <c r="AM43" i="9"/>
  <c r="AL42" i="9"/>
  <c r="AK42" i="9"/>
  <c r="AJ42" i="9"/>
  <c r="AI42" i="9"/>
  <c r="AM41" i="9"/>
  <c r="AK40" i="9"/>
  <c r="AJ40" i="9"/>
  <c r="AI40" i="9"/>
  <c r="AM39" i="9"/>
  <c r="AM38" i="9"/>
  <c r="AM37" i="9"/>
  <c r="AM36" i="9"/>
  <c r="AM35" i="9"/>
  <c r="AL34" i="9"/>
  <c r="AE34" i="9" s="1"/>
  <c r="AK34" i="9"/>
  <c r="AJ34" i="9"/>
  <c r="AI34" i="9"/>
  <c r="AM33" i="9"/>
  <c r="AM32" i="9"/>
  <c r="AL31" i="9"/>
  <c r="AE31" i="9" s="1"/>
  <c r="AK31" i="9"/>
  <c r="AJ31" i="9"/>
  <c r="AI31" i="9"/>
  <c r="AM30" i="9"/>
  <c r="AM29" i="9"/>
  <c r="AM28" i="9"/>
  <c r="AM27" i="9"/>
  <c r="AM26" i="9"/>
  <c r="AM25" i="9"/>
  <c r="AM24" i="9"/>
  <c r="AL23" i="9"/>
  <c r="AE23" i="9" s="1"/>
  <c r="AK23" i="9"/>
  <c r="AJ23" i="9"/>
  <c r="AI23" i="9"/>
  <c r="AM22" i="9"/>
  <c r="AM20" i="9"/>
  <c r="AM19" i="9"/>
  <c r="AM18" i="9"/>
  <c r="AM17" i="9"/>
  <c r="AM16" i="9"/>
  <c r="AL15" i="9"/>
  <c r="AE15" i="9" s="1"/>
  <c r="AK15" i="9"/>
  <c r="AJ15" i="9"/>
  <c r="AI15" i="9"/>
  <c r="AE76" i="9"/>
  <c r="AM76" i="9"/>
  <c r="AF76" i="9" s="1"/>
  <c r="AD76" i="9" s="1"/>
  <c r="AE83" i="9" l="1"/>
  <c r="AM71" i="9"/>
  <c r="AF67" i="9" s="1"/>
  <c r="AD67" i="9" s="1"/>
  <c r="AF100" i="9"/>
  <c r="AD100" i="9" s="1"/>
  <c r="AM92" i="9"/>
  <c r="AM15" i="9"/>
  <c r="AF15" i="9" s="1"/>
  <c r="AD15" i="9" s="1"/>
  <c r="AM83" i="9"/>
  <c r="AE44" i="9"/>
  <c r="AM34" i="9"/>
  <c r="AF34" i="9" s="1"/>
  <c r="AD34" i="9" s="1"/>
  <c r="AM44" i="9"/>
  <c r="AM65" i="9"/>
  <c r="AM105" i="9"/>
  <c r="AF105" i="9" s="1"/>
  <c r="AD105" i="9" s="1"/>
  <c r="AM42" i="9"/>
  <c r="AM23" i="9"/>
  <c r="AF23" i="9" s="1"/>
  <c r="AD23" i="9" s="1"/>
  <c r="AM31" i="9"/>
  <c r="AF31" i="9" s="1"/>
  <c r="AD31" i="9" s="1"/>
  <c r="AM102" i="9"/>
  <c r="AF102" i="9" s="1"/>
  <c r="AD102" i="9" s="1"/>
  <c r="AD79" i="9"/>
  <c r="AF83" i="9" l="1"/>
  <c r="AD83" i="9" s="1"/>
  <c r="AF44" i="9"/>
  <c r="AD44" i="9" s="1"/>
  <c r="CP75" i="9"/>
  <c r="DD75" i="9" s="1"/>
  <c r="DR75" i="9" s="1"/>
  <c r="CP74" i="9"/>
  <c r="DD74" i="9" s="1"/>
  <c r="DR74" i="9" s="1"/>
  <c r="CP73" i="9"/>
  <c r="DD73" i="9" s="1"/>
  <c r="DR73" i="9" s="1"/>
  <c r="CP71" i="9"/>
  <c r="DD71" i="9" s="1"/>
  <c r="DR71" i="9" s="1"/>
  <c r="CP69" i="9"/>
  <c r="DD69" i="9" s="1"/>
  <c r="DR69" i="9" s="1"/>
  <c r="CP68" i="9"/>
  <c r="EE80" i="9"/>
  <c r="EE79" i="9"/>
  <c r="EE34" i="9"/>
  <c r="EE31" i="9"/>
  <c r="EE23" i="9"/>
  <c r="DQ116" i="9"/>
  <c r="DQ102" i="9"/>
  <c r="DQ34" i="9"/>
  <c r="DQ31" i="9"/>
  <c r="DQ23" i="9"/>
  <c r="DR116" i="9"/>
  <c r="EE116" i="9" s="1"/>
  <c r="DR104" i="9"/>
  <c r="DR103" i="9"/>
  <c r="CP106" i="9"/>
  <c r="CP116" i="9"/>
  <c r="DC116" i="9" s="1"/>
  <c r="CP104" i="9"/>
  <c r="CP103" i="9"/>
  <c r="CP115" i="9"/>
  <c r="DD115" i="9" s="1"/>
  <c r="CP113" i="9"/>
  <c r="DA100" i="9"/>
  <c r="DA92" i="9"/>
  <c r="DO92" i="9" s="1"/>
  <c r="EC92" i="9" s="1"/>
  <c r="DA81" i="9"/>
  <c r="DA76" i="9"/>
  <c r="CP101" i="9"/>
  <c r="DD101" i="9" s="1"/>
  <c r="DR101" i="9" s="1"/>
  <c r="CP99" i="9"/>
  <c r="CP97" i="9"/>
  <c r="DD97" i="9" s="1"/>
  <c r="DR97" i="9" s="1"/>
  <c r="CP96" i="9"/>
  <c r="DD96" i="9" s="1"/>
  <c r="DR96" i="9" s="1"/>
  <c r="CP93" i="9"/>
  <c r="CP83" i="9"/>
  <c r="CP82" i="9"/>
  <c r="CP78" i="9"/>
  <c r="CP98" i="9"/>
  <c r="CP84" i="9"/>
  <c r="DD84" i="9" s="1"/>
  <c r="CT79" i="9"/>
  <c r="DC79" i="9" s="1"/>
  <c r="CP65" i="9"/>
  <c r="CP42" i="9"/>
  <c r="DD42" i="9" s="1"/>
  <c r="DR42" i="9" s="1"/>
  <c r="CP40" i="9"/>
  <c r="DD18" i="9"/>
  <c r="DR18" i="9" s="1"/>
  <c r="DD17" i="9"/>
  <c r="DR17" i="9" s="1"/>
  <c r="CP21" i="9"/>
  <c r="DD21" i="9" s="1"/>
  <c r="CP19" i="9"/>
  <c r="DC102" i="9" l="1"/>
  <c r="DD82" i="9"/>
  <c r="DR82" i="9" s="1"/>
  <c r="EE82" i="9" s="1"/>
  <c r="DC82" i="9"/>
  <c r="DO81" i="9"/>
  <c r="EC81" i="9" s="1"/>
  <c r="EE81" i="9" s="1"/>
  <c r="DC81" i="9"/>
  <c r="DD106" i="9"/>
  <c r="DR106" i="9" s="1"/>
  <c r="DC105" i="9"/>
  <c r="DO100" i="9"/>
  <c r="EC100" i="9" s="1"/>
  <c r="EE100" i="9" s="1"/>
  <c r="DC100" i="9"/>
  <c r="DD68" i="9"/>
  <c r="DR68" i="9" s="1"/>
  <c r="DD19" i="9"/>
  <c r="DR19" i="9" s="1"/>
  <c r="DD40" i="9"/>
  <c r="DR40" i="9" s="1"/>
  <c r="DC40" i="9"/>
  <c r="DD83" i="9"/>
  <c r="DR83" i="9" s="1"/>
  <c r="DC83" i="9"/>
  <c r="DD65" i="9"/>
  <c r="DR65" i="9" s="1"/>
  <c r="EE44" i="9" s="1"/>
  <c r="DC44" i="9"/>
  <c r="DD78" i="9"/>
  <c r="DR78" i="9" s="1"/>
  <c r="EE78" i="9" s="1"/>
  <c r="DC78" i="9"/>
  <c r="DO76" i="9"/>
  <c r="EC76" i="9" s="1"/>
  <c r="EE76" i="9" s="1"/>
  <c r="DC76" i="9"/>
  <c r="DQ105" i="9"/>
  <c r="DR115" i="9"/>
  <c r="EE105" i="9" s="1"/>
  <c r="EE40" i="9"/>
  <c r="EE102" i="9"/>
  <c r="DQ67" i="9"/>
  <c r="DQ40" i="9"/>
  <c r="EE67" i="9"/>
  <c r="DQ82" i="9"/>
  <c r="DR84" i="9"/>
  <c r="CP22" i="9"/>
  <c r="DD22" i="9" s="1"/>
  <c r="DR22" i="9" s="1"/>
  <c r="CP20" i="9"/>
  <c r="DD20" i="9" s="1"/>
  <c r="DR20" i="9" s="1"/>
  <c r="DQ76" i="9" l="1"/>
  <c r="DQ100" i="9"/>
  <c r="DQ44" i="9"/>
  <c r="DC15" i="9"/>
  <c r="DC117" i="9" s="1"/>
  <c r="DQ83" i="9"/>
  <c r="DQ81" i="9"/>
  <c r="EE15" i="9"/>
  <c r="EE83" i="9"/>
  <c r="DQ15" i="9"/>
  <c r="EE117" i="9" l="1"/>
  <c r="H5" i="10"/>
  <c r="I5" i="10"/>
  <c r="K5" i="10"/>
  <c r="F6" i="10"/>
  <c r="F5" i="10" s="1"/>
  <c r="L57" i="10"/>
  <c r="J57" i="10"/>
  <c r="G57" i="10"/>
  <c r="D57" i="10"/>
  <c r="C57" i="10"/>
  <c r="D47" i="10"/>
  <c r="D46" i="10" s="1"/>
  <c r="L46" i="10"/>
  <c r="J46" i="10"/>
  <c r="G46" i="10"/>
  <c r="C46" i="10"/>
  <c r="L33" i="10"/>
  <c r="J33" i="10"/>
  <c r="G33" i="10"/>
  <c r="D33" i="10"/>
  <c r="C33" i="10"/>
  <c r="L18" i="10"/>
  <c r="J18" i="10"/>
  <c r="G18" i="10"/>
  <c r="D18" i="10"/>
  <c r="C18" i="10"/>
  <c r="L6" i="10"/>
  <c r="L5" i="10" s="1"/>
  <c r="J6" i="10"/>
  <c r="J5" i="10" s="1"/>
  <c r="G6" i="10"/>
  <c r="D6" i="10"/>
  <c r="C6" i="10"/>
  <c r="E5" i="10"/>
  <c r="E2" i="10"/>
  <c r="CA116" i="9"/>
  <c r="CA105" i="9"/>
  <c r="CB117" i="9"/>
  <c r="CO116" i="9"/>
  <c r="CO81" i="9"/>
  <c r="CO82" i="9"/>
  <c r="CO83" i="9"/>
  <c r="CO100" i="9"/>
  <c r="CO80" i="9"/>
  <c r="CO79" i="9"/>
  <c r="CO78" i="9"/>
  <c r="CO76" i="9"/>
  <c r="CO67" i="9"/>
  <c r="CO44" i="9"/>
  <c r="CO40" i="9"/>
  <c r="CO34" i="9"/>
  <c r="CO31" i="9"/>
  <c r="CO23" i="9"/>
  <c r="CO15" i="9"/>
  <c r="C5" i="10"/>
  <c r="DQ78" i="9"/>
  <c r="CA83" i="9"/>
  <c r="CA102" i="9"/>
  <c r="CA100" i="9"/>
  <c r="CQ117" i="9"/>
  <c r="CR117" i="9"/>
  <c r="CS117" i="9"/>
  <c r="CT117" i="9"/>
  <c r="CU117" i="9"/>
  <c r="CV117" i="9"/>
  <c r="CW117" i="9"/>
  <c r="CX117" i="9"/>
  <c r="CY117" i="9"/>
  <c r="CZ117" i="9"/>
  <c r="DA117" i="9"/>
  <c r="DB117" i="9"/>
  <c r="DE117" i="9"/>
  <c r="DF117" i="9"/>
  <c r="DG117" i="9"/>
  <c r="DH117" i="9"/>
  <c r="DI117" i="9"/>
  <c r="DJ117" i="9"/>
  <c r="DK117" i="9"/>
  <c r="DL117" i="9"/>
  <c r="DM117" i="9"/>
  <c r="DN117" i="9"/>
  <c r="DO117" i="9"/>
  <c r="DP117" i="9"/>
  <c r="DS117" i="9"/>
  <c r="DT117" i="9"/>
  <c r="DU117" i="9"/>
  <c r="DV117" i="9"/>
  <c r="DW117" i="9"/>
  <c r="DX117" i="9"/>
  <c r="DY117" i="9"/>
  <c r="DZ117" i="9"/>
  <c r="EA117" i="9"/>
  <c r="EB117" i="9"/>
  <c r="EC117" i="9"/>
  <c r="ED117" i="9"/>
  <c r="DQ79" i="9"/>
  <c r="DQ80" i="9"/>
  <c r="CP117" i="9"/>
  <c r="DR117" i="9"/>
  <c r="DD117" i="9"/>
  <c r="BY117" i="9"/>
  <c r="BR117" i="9"/>
  <c r="BN117" i="9"/>
  <c r="BZ117" i="9"/>
  <c r="BX117" i="9"/>
  <c r="BW117" i="9"/>
  <c r="BV117" i="9"/>
  <c r="BU117" i="9"/>
  <c r="BT117" i="9"/>
  <c r="BS117" i="9"/>
  <c r="BQ117" i="9"/>
  <c r="BP117" i="9"/>
  <c r="BO117" i="9"/>
  <c r="CN117" i="9"/>
  <c r="CM117" i="9"/>
  <c r="CL117" i="9"/>
  <c r="CK117" i="9"/>
  <c r="CJ117" i="9"/>
  <c r="CI117" i="9"/>
  <c r="CH117" i="9"/>
  <c r="CG117" i="9"/>
  <c r="CE117" i="9"/>
  <c r="CD117" i="9"/>
  <c r="CC117" i="9"/>
  <c r="CA81" i="9"/>
  <c r="BM81" i="9"/>
  <c r="BM113" i="9"/>
  <c r="BM114" i="9"/>
  <c r="BM115" i="9"/>
  <c r="BM116" i="9"/>
  <c r="BL65" i="9"/>
  <c r="BM65" i="9" s="1"/>
  <c r="BM42" i="9"/>
  <c r="BM43" i="9"/>
  <c r="BM32" i="9"/>
  <c r="BM24" i="9"/>
  <c r="BM25" i="9"/>
  <c r="BM26" i="9"/>
  <c r="BM27" i="9"/>
  <c r="BM28" i="9"/>
  <c r="BM29" i="9"/>
  <c r="BM30" i="9"/>
  <c r="CA79" i="9"/>
  <c r="CA80" i="9"/>
  <c r="CA82" i="9"/>
  <c r="BM31" i="9"/>
  <c r="BM33" i="9"/>
  <c r="BM35" i="9"/>
  <c r="BM36" i="9"/>
  <c r="BM37" i="9"/>
  <c r="BM38" i="9"/>
  <c r="BM39" i="9"/>
  <c r="BM40" i="9"/>
  <c r="BM41" i="9"/>
  <c r="BM44" i="9"/>
  <c r="BM45" i="9"/>
  <c r="BM46" i="9"/>
  <c r="BM47" i="9"/>
  <c r="BM48" i="9"/>
  <c r="BM49" i="9"/>
  <c r="BM50" i="9"/>
  <c r="BM51" i="9"/>
  <c r="BM52" i="9"/>
  <c r="BM53" i="9"/>
  <c r="BM54" i="9"/>
  <c r="BM55" i="9"/>
  <c r="BM56" i="9"/>
  <c r="BM57" i="9"/>
  <c r="BM58" i="9"/>
  <c r="BM59" i="9"/>
  <c r="BM60" i="9"/>
  <c r="BM61" i="9"/>
  <c r="BM62" i="9"/>
  <c r="BM63" i="9"/>
  <c r="BM64" i="9"/>
  <c r="BM66" i="9"/>
  <c r="BM67" i="9"/>
  <c r="BM68" i="9"/>
  <c r="BM69" i="9"/>
  <c r="BM70" i="9"/>
  <c r="BM71" i="9"/>
  <c r="BM73" i="9"/>
  <c r="BM74" i="9"/>
  <c r="BM75" i="9"/>
  <c r="BM76" i="9"/>
  <c r="BM79" i="9"/>
  <c r="BM80" i="9"/>
  <c r="BM82" i="9"/>
  <c r="BM83" i="9"/>
  <c r="BM84" i="9"/>
  <c r="BM85" i="9"/>
  <c r="BM86" i="9"/>
  <c r="BM87" i="9"/>
  <c r="BM88" i="9"/>
  <c r="BM89" i="9"/>
  <c r="BM90" i="9"/>
  <c r="BM91" i="9"/>
  <c r="BM92" i="9"/>
  <c r="BM93" i="9"/>
  <c r="BM95" i="9"/>
  <c r="BM96" i="9"/>
  <c r="BM97" i="9"/>
  <c r="BM98" i="9"/>
  <c r="BM100" i="9"/>
  <c r="BM101" i="9"/>
  <c r="BM102" i="9"/>
  <c r="BM103" i="9"/>
  <c r="BM104" i="9"/>
  <c r="BM105" i="9"/>
  <c r="BM107" i="9"/>
  <c r="BM108" i="9"/>
  <c r="BM109" i="9"/>
  <c r="BM110" i="9"/>
  <c r="BM111" i="9"/>
  <c r="BM112" i="9"/>
  <c r="BM17" i="9"/>
  <c r="BM18" i="9"/>
  <c r="BM19" i="9"/>
  <c r="BM20" i="9"/>
  <c r="BM22" i="9"/>
  <c r="BM16" i="9"/>
  <c r="BM15" i="9"/>
  <c r="BM34" i="9"/>
  <c r="BM23" i="9"/>
  <c r="CF117" i="9"/>
  <c r="G5" i="10" l="1"/>
  <c r="D5" i="10"/>
  <c r="DQ117" i="9"/>
  <c r="BM117" i="9"/>
  <c r="AE40" i="9" l="1"/>
  <c r="AE117" i="9" s="1"/>
  <c r="AM40" i="9"/>
  <c r="AF40" i="9" s="1"/>
  <c r="AD40" i="9" l="1"/>
</calcChain>
</file>

<file path=xl/sharedStrings.xml><?xml version="1.0" encoding="utf-8"?>
<sst xmlns="http://schemas.openxmlformats.org/spreadsheetml/2006/main" count="1034" uniqueCount="484">
  <si>
    <t>Servicios de bibliotecas</t>
  </si>
  <si>
    <t>Servicios de protección (guardas de seguridad)</t>
  </si>
  <si>
    <t>Servicios de mantenimiento y reparación de electrodomésticos</t>
  </si>
  <si>
    <t>Servicios de apoyo educativo</t>
  </si>
  <si>
    <t xml:space="preserve">ENERO </t>
  </si>
  <si>
    <t xml:space="preserve">Servicios prestados a las empresas y servicios de producción </t>
  </si>
  <si>
    <t>A establecimientos públicos y unidades administrativas especiales</t>
  </si>
  <si>
    <t xml:space="preserve">Otros servicios de terminación y acabado de edificios </t>
  </si>
  <si>
    <t>Servicios de seguros sociales de pensiones en el régimen de ahorro individual (RAI)</t>
  </si>
  <si>
    <t>Servicios de alquiler o arrendamiento con o sin opción de compra relativos a bienes inmuebles no residenciales propios o arrendados</t>
  </si>
  <si>
    <t xml:space="preserve">Servicios de soporte de TI </t>
  </si>
  <si>
    <t>Servicios completos de publicidad</t>
  </si>
  <si>
    <t>Servicios de educación cultural</t>
  </si>
  <si>
    <t>Servicios de producción y presentación de eventos de artes escénicas</t>
  </si>
  <si>
    <t>Servicios de museos, excepto preservación de lugares y edificios históricos</t>
  </si>
  <si>
    <t xml:space="preserve">CODIGO CCPET </t>
  </si>
  <si>
    <t>NOMBRE DE LA CUENTA CCPET</t>
  </si>
  <si>
    <t>ESTADO DEL PROYECTO EN SUIFP</t>
  </si>
  <si>
    <t xml:space="preserve">VALOR TOTAL DEL PROYECTO </t>
  </si>
  <si>
    <t xml:space="preserve">CODIGO BPIN </t>
  </si>
  <si>
    <t xml:space="preserve">ENTREGABLE DE LA ACTIVIDAD </t>
  </si>
  <si>
    <t xml:space="preserve">5. ARTICULACION  CCPET  Y  CPC ( DANE) </t>
  </si>
  <si>
    <t>Vigencias futuras</t>
  </si>
  <si>
    <t>Dependencia o unidad ejecutora Y la persona responsable de la implementación y seguimiento de la actividad</t>
  </si>
  <si>
    <t>MARZO</t>
  </si>
  <si>
    <t xml:space="preserve">9. RESPONSABLES </t>
  </si>
  <si>
    <t xml:space="preserve">6. PROGRAMACION FISICA  y FINANCIERA( PAGOS) </t>
  </si>
  <si>
    <t xml:space="preserve">FUENTES DE FINANCIACION ( MILLONES) </t>
  </si>
  <si>
    <t>7.  PRESUPUESTO PROGRAMADO 
(miles de pesos )</t>
  </si>
  <si>
    <t xml:space="preserve">MONTO TOTAL PROGRAMADO
 Miles de pesos) </t>
  </si>
  <si>
    <t>DESCRIPCION DE ACTIVIDADES  PREVIAS, DURANTE Y CIERRE.</t>
  </si>
  <si>
    <t>Unidad de Medición</t>
  </si>
  <si>
    <t>TIPO DE META Incremento, Reducción o Mantenimiento</t>
  </si>
  <si>
    <t>Pond %</t>
  </si>
  <si>
    <t>AVANCE TRIMESTRAL DE ACTIVIDAD</t>
  </si>
  <si>
    <t>CRONOGRAMA DE EJECUCION</t>
  </si>
  <si>
    <t xml:space="preserve">PROYECTO DE INVERSION </t>
  </si>
  <si>
    <t>OBSERVACIONES</t>
  </si>
  <si>
    <t>EJECUCIÓN TRIMESTRE DE META</t>
  </si>
  <si>
    <t>% DE EJECUCIÓN TOTAL</t>
  </si>
  <si>
    <t>NOMBRE DE PROYECTO</t>
  </si>
  <si>
    <t>CODIGO CUENTA</t>
  </si>
  <si>
    <t>FEBRERO</t>
  </si>
  <si>
    <t>ABRIL</t>
  </si>
  <si>
    <t>MAYO</t>
  </si>
  <si>
    <t>JUNIO</t>
  </si>
  <si>
    <t>JULIO</t>
  </si>
  <si>
    <t>AGOSTO</t>
  </si>
  <si>
    <t>SEPTIEMBRE</t>
  </si>
  <si>
    <t>OCTUBRE</t>
  </si>
  <si>
    <t>NOVIEMBRE</t>
  </si>
  <si>
    <t>DICIEMBRE</t>
  </si>
  <si>
    <t>APROPIACION INICIAL</t>
  </si>
  <si>
    <t>APROPIACION DEFINITIVA</t>
  </si>
  <si>
    <t>REGISTRO</t>
  </si>
  <si>
    <t xml:space="preserve">EJECUCCION </t>
  </si>
  <si>
    <t>PAGO</t>
  </si>
  <si>
    <t>%</t>
  </si>
  <si>
    <t>Trim I</t>
  </si>
  <si>
    <t>Trim II</t>
  </si>
  <si>
    <t>Trim III</t>
  </si>
  <si>
    <t>Trim IV</t>
  </si>
  <si>
    <t>TOTAL</t>
  </si>
  <si>
    <t>Recursos propios 2023</t>
  </si>
  <si>
    <t>SGP Educación 2023 (valores en pesos)</t>
  </si>
  <si>
    <t xml:space="preserve"> SGP Salud 2023  (valores en pesos)</t>
  </si>
  <si>
    <t>SGP APSB 2023</t>
  </si>
  <si>
    <t>SGP Cultura 2023</t>
  </si>
  <si>
    <t>SGP Deporte 2023</t>
  </si>
  <si>
    <t>SGP Libre Inversión 2023</t>
  </si>
  <si>
    <t>SGP Alimentación Escolar 2023</t>
  </si>
  <si>
    <t>SGP Primera Infancia 2023</t>
  </si>
  <si>
    <t xml:space="preserve"> Regalías 2023</t>
  </si>
  <si>
    <t>Crédito 2023</t>
  </si>
  <si>
    <t>Otros 2023</t>
  </si>
  <si>
    <t>TOTALES</t>
  </si>
  <si>
    <t>Total  2023 Apropiación Inicial</t>
  </si>
  <si>
    <t>Total  2023 Apropiación definitiva</t>
  </si>
  <si>
    <t>Total  2023 Registro</t>
  </si>
  <si>
    <t>Código: DPE-PM-FO005</t>
  </si>
  <si>
    <t>TRD: 104-02</t>
  </si>
  <si>
    <t>Versión: 01</t>
  </si>
  <si>
    <t xml:space="preserve">Fecha de Emisión: Julio 30 de 2015 </t>
  </si>
  <si>
    <t>Página 1 de 1</t>
  </si>
  <si>
    <t>VIGENCIA:    AÑO  2023</t>
  </si>
  <si>
    <t>PROGRAMACIÓN/EJECUCIÓN</t>
  </si>
  <si>
    <t>Nombre del Indicador de Bienestar / Meta de Resultado</t>
  </si>
  <si>
    <t xml:space="preserve">Línea Base  indicador de Bienestar/ Resultado </t>
  </si>
  <si>
    <t>Meta resultado programado 2020</t>
  </si>
  <si>
    <t>Meta resultado programado 2021</t>
  </si>
  <si>
    <t>Meta resultado programado 2022</t>
  </si>
  <si>
    <t>Meta resultado programado 2023</t>
  </si>
  <si>
    <t>Nombre del Programa aprobado en el PDT</t>
  </si>
  <si>
    <t>Nombre del Programa según el Manual de Clasificación Programático del Gasto Público</t>
  </si>
  <si>
    <t>ODS</t>
  </si>
  <si>
    <t>Nombre del Producto aprobado en el PDT</t>
  </si>
  <si>
    <t>Nombre del Producto según el Catálogo de Productos de la MGA</t>
  </si>
  <si>
    <t>Indicador de Producto según Catálogo de Productos de la MGA</t>
  </si>
  <si>
    <t>Línea Base Producto</t>
  </si>
  <si>
    <t>Meta Producto Cuatrienio</t>
  </si>
  <si>
    <t>Meta Física Esperada 2020</t>
  </si>
  <si>
    <t>Meta Física Esperada 2021</t>
  </si>
  <si>
    <t>Meta Física Esperada 2022</t>
  </si>
  <si>
    <t>Meta Física Esperada 2023</t>
  </si>
  <si>
    <t>Línea Estratégica</t>
  </si>
  <si>
    <t>Meta Cuatrienio Meta resultado</t>
  </si>
  <si>
    <t>Código del Programa</t>
  </si>
  <si>
    <t>Total  Ejecución</t>
  </si>
  <si>
    <t>Total  2023 Pagos</t>
  </si>
  <si>
    <t>Sector</t>
  </si>
  <si>
    <t>Código del  Sector</t>
  </si>
  <si>
    <t>Código Producto MGA</t>
  </si>
  <si>
    <t>Código del Indicador MGA</t>
  </si>
  <si>
    <t>TIPO DE ACTIVIDAD (Inversión / gestión)</t>
  </si>
  <si>
    <t xml:space="preserve"> Alcaldía Municipal 
de Yumbo</t>
  </si>
  <si>
    <t>MACROPROCESO : DIRECCIONAMIENTO Y PLANEACIÓN ESTRATÉGICA</t>
  </si>
  <si>
    <t>PROCESO: PLANEACIÓN A MEDIANO Y LARGO PLAZO</t>
  </si>
  <si>
    <t>SUBPROCESO: N/A</t>
  </si>
  <si>
    <t xml:space="preserve">PROCEDIMIENTO: </t>
  </si>
  <si>
    <t>CANTIDAD PROGRAMADA 2023</t>
  </si>
  <si>
    <t>AVANCE REAL 2023</t>
  </si>
  <si>
    <t>Nombre Subprograma PDT</t>
  </si>
  <si>
    <t>PLAN DE ACCIÓN DEL SECTOR:  CULTURA</t>
  </si>
  <si>
    <t>YUMBO EDUCADO</t>
  </si>
  <si>
    <t>Cultura</t>
  </si>
  <si>
    <t>Creemos en la infraestructura artística y cultural de Yumbo</t>
  </si>
  <si>
    <t>Creemos en un territorio de conservación y salvaguardia del patrimonio cultural de Yumbo</t>
  </si>
  <si>
    <t>Creemos en la formación y capacitación artística y cultural de los Yumbeños</t>
  </si>
  <si>
    <t>Creemos en el fomento y la difusión artística y cultural para los Yumbeños</t>
  </si>
  <si>
    <t>Creemos en espacios para el desarrollo de la creatividad: Bibliotecas y espacios para el crecimiento de los Yumbeños</t>
  </si>
  <si>
    <t>Acceso sin barreras a la infraestructura artística y cultural</t>
  </si>
  <si>
    <t>Procesos de formación atendidos</t>
  </si>
  <si>
    <t>Estímulos otorgados</t>
  </si>
  <si>
    <t>Número de equipamientos artísticos y culturales, mejorados y dotados.</t>
  </si>
  <si>
    <t>Número de jornadas de promoción del patrimonio material e inmaterial, desarrolladas.</t>
  </si>
  <si>
    <t>Número de instituciones educativas públicas, con socialización de la Ley de gestión, protección y salvaguarda del patrimonio cultural, intervenidas.</t>
  </si>
  <si>
    <t>Número de procesos de formación patrimonial, desarrollados.</t>
  </si>
  <si>
    <t xml:space="preserve">Número de programas de formación técnica laboral de la escuela de artes integradas, creados. </t>
  </si>
  <si>
    <t xml:space="preserve">Número de talleres de formación artística, desarrollados. </t>
  </si>
  <si>
    <t xml:space="preserve">Número de procesos de fortalecimiento y promoción artística y cultural, implementados. </t>
  </si>
  <si>
    <t>Número de servicios en las bibliotecas públicas encaminadas al programa nacional "Leer es mi cuento", mejorados.</t>
  </si>
  <si>
    <t>Número de procesos de descentralización para fortalecer hábitos de lectura y escritura, desarrollados.</t>
  </si>
  <si>
    <t>Servicio de apoyo al proceso de formación artística y cultural</t>
  </si>
  <si>
    <t>Servicio de apoyo financiero al sector artístico y cultural</t>
  </si>
  <si>
    <t>Numero</t>
  </si>
  <si>
    <t>MM</t>
  </si>
  <si>
    <t>MI</t>
  </si>
  <si>
    <t>16 al 18 de junio 2023</t>
  </si>
  <si>
    <t>28 al 30 de abril 2023</t>
  </si>
  <si>
    <t xml:space="preserve">1.2 Realizar 13 actividades de "La hora del cuento" </t>
  </si>
  <si>
    <t xml:space="preserve">1.3 Realizar 13 actividades de "Lectura en voz alta" </t>
  </si>
  <si>
    <t xml:space="preserve">1.5 Crea e implementar 1 club de lectura, escritura y oralidad </t>
  </si>
  <si>
    <t>1.7 Realizar 1 actividad de vacaciones creativas fin de año.</t>
  </si>
  <si>
    <t>Adecuación, Dotación  y  Mantenimiento de la Infraestructura  artística y cultural generando desarrollo y fortalecimiento de todas las actividades culturales del Municipio de Yumbo.</t>
  </si>
  <si>
    <t>Registrado y actualizado</t>
  </si>
  <si>
    <t>Implementar estrategias para la Gestión, protección y salvaguardia del patrimonio cultural  material e inmaterial del Municipio De Yumbo.</t>
  </si>
  <si>
    <t>Implementación  de estrategias  de formación y capacitación artística y cultural para la reconstrucción del tejido social del Municipio de Yumbo</t>
  </si>
  <si>
    <t>Fortalecimiento de la diversidad de expresiones culturales y la economía creativa mediante estrategias de Fomento y Difusión  artística y cultural del Municipio de Yumbo.</t>
  </si>
  <si>
    <t>Fortalecimiento de las estrategias de la Biblioteca Pública Municipal para garantizar el libre acceso a la información y a la lectura en la comunidad del Municipio de Yumbo</t>
  </si>
  <si>
    <t>1.1 Realizar 50 publicaciones en las carteleras físicas informativas institucionales del IMCY.</t>
  </si>
  <si>
    <t>1.2 Promover la gestión institucional a través de 60 publicaciones en la página web www.imcy.gov.co</t>
  </si>
  <si>
    <t>1.3 Emitir 50 boletines de prensa anuales</t>
  </si>
  <si>
    <t>1.4 Desarrollar 1 informe anual de evaluación sobre la gestión del área de comunicaciones de la entidad.</t>
  </si>
  <si>
    <t>1.5 Apoyar 30 programas radiales para la promoción de los eventos y actividades de interés cultural del Municipio de Yumbo.</t>
  </si>
  <si>
    <t xml:space="preserve">1.7 Elaborar 50 videos para la promoción artística y cultural de los procesos, actividades y proyectos liderados por la entidad. </t>
  </si>
  <si>
    <t>Número de encuentros nacionales de danzas, realizados.</t>
  </si>
  <si>
    <t xml:space="preserve">Número de encuentros nacionales de intérpretes de música colombiana, realizados.  </t>
  </si>
  <si>
    <t>Número estímulos para fomentar la economía naranja, otorgados.</t>
  </si>
  <si>
    <t>Número de planes de economía naranja con enfoque territorial y poblacional, formulados e implementados.</t>
  </si>
  <si>
    <t>Número de concursos municipales de cuento literario, desarrollados.</t>
  </si>
  <si>
    <t>1.8 Realizar 4 comerciales para la promoción de eventos de envergadura nacional realizados por la entidad.</t>
  </si>
  <si>
    <t>1.1 Apoyo a la formación de la escuela de artes integradas</t>
  </si>
  <si>
    <t>1.2. Apoyo para la formación y capacitación del taller de danza moderna</t>
  </si>
  <si>
    <t>1.4. Apoyo para la formación y capacitación del taller de Batería</t>
  </si>
  <si>
    <t>1.5. Apoyo para la formación y capacitación del taller de Flauta</t>
  </si>
  <si>
    <t>1.6. Apoyo para la formación y capacitación del taller de Técnica Vocal</t>
  </si>
  <si>
    <t>1.7.Apoyo para la formación y capacitación del taller de Guitarra</t>
  </si>
  <si>
    <t>1.8. Apoyo para la formación y capacitación del taller de Bajo</t>
  </si>
  <si>
    <t>1.9 .Apoyo para la formación y capacitación del taller de Trompeta</t>
  </si>
  <si>
    <t>1.10. Apoyo para la formación y capacitación del taller de Saxofón y clarinete</t>
  </si>
  <si>
    <t>1.11. Apoyo para la formación y capacitación del taller de Teatro</t>
  </si>
  <si>
    <t>1.12. Apoyo para la formación y capacitación del taller de Organeta</t>
  </si>
  <si>
    <t>1.13. Apoyo para la formación y capacitación del taller de Dibujo y Pintura</t>
  </si>
  <si>
    <t>1.14. Apoyo para la formación y capacitación del taller de Violín</t>
  </si>
  <si>
    <t>1.15. Apoyo para la formación y capacitación del taller de Pre ballet</t>
  </si>
  <si>
    <t>1.16. Apoyo para la formación y capacitación del taller de Manualidades</t>
  </si>
  <si>
    <t>1.17. Apoyo para la formación y capacitación del taller de Fotografía</t>
  </si>
  <si>
    <t>1.18. Apoyo para la formación y capacitación del taller de percusión folclórica</t>
  </si>
  <si>
    <t>1.19. Apoyo para la formación y capacitación del proceso de Banda sinfónica</t>
  </si>
  <si>
    <t>1.20. Apoyo para la formación y capacitación del proceso de banda músico marcial</t>
  </si>
  <si>
    <t>1.6 Realizar 80 piezas gráficas para la difusión de actividades y eventos culturales en las redes sociales institucionales.</t>
  </si>
  <si>
    <t>1.1 Fortalecer el servicio de consulta digital mediante la adquisición de bibliotecas virtuales.</t>
  </si>
  <si>
    <t>1.2 Realizar Fortalecimiento al servicio de hemeroteca de la biblioteca Pública Municipal</t>
  </si>
  <si>
    <t xml:space="preserve">1.1 Realizar 13 actividades de "góticas de lectura" </t>
  </si>
  <si>
    <t xml:space="preserve">1.4 Realizar la celebración del día del libro y derechos </t>
  </si>
  <si>
    <t>1.6 Realizar 2 actividades de lectura en conjunto con la biblioteca departamental mediante el bibliobús.</t>
  </si>
  <si>
    <t>1.8 Garantizar y salvaguardar los 5 servicios que presta la red pública de bibliotecas  los cuales permiten el acceso a la información académica y de ocio  mediante recursos  físicos y digitales</t>
  </si>
  <si>
    <t xml:space="preserve">Incrementar al 4% la capacidad de atención promedio semanal, en la infraestructura artística y cultural. </t>
  </si>
  <si>
    <t>ODS 4. Educación de calidad</t>
  </si>
  <si>
    <t>Servicio de mantenimiento de infraestructura cultural (3301068)</t>
  </si>
  <si>
    <t>3301068</t>
  </si>
  <si>
    <t>Infraestructura cultural intervenida (330106800)</t>
  </si>
  <si>
    <t>330106800</t>
  </si>
  <si>
    <t>04.05.17.01.00.00.121000.33.3301.1603.2021768920046.3301068.2.3.3.05.09.054.33.01</t>
  </si>
  <si>
    <t xml:space="preserve">Inversión </t>
  </si>
  <si>
    <t>Se ha beneficiado el 30% de la población de niños, niñas, adolescentes, jóvenes y adulto mayor con acciones de memoria histórica y aumento del acervo cultural del municipio de Yumbo.</t>
  </si>
  <si>
    <t>Gestión, protección y salvaguardia del patrimonio cultural colombiano (3302)</t>
  </si>
  <si>
    <t>ODS 11. Ciudades y comunidades sostenibles</t>
  </si>
  <si>
    <t>Servicio de salvaguardia al patrimonio inmaterial (3302049)</t>
  </si>
  <si>
    <t>3302049</t>
  </si>
  <si>
    <t>Procesos de salvaguardia efectiva del patrimonio inmaterial realizados (330204900)</t>
  </si>
  <si>
    <t>330204900</t>
  </si>
  <si>
    <t>Servicio de asistencia técnica en asuntos patrimoniales nacionales e internacionales</t>
  </si>
  <si>
    <t xml:space="preserve">Asistencias técnicas realizadas </t>
  </si>
  <si>
    <t xml:space="preserve"> ACTIVIDADES
 (ACTIVIDADES RELACIONADAS EN LOS PROYECTOS)</t>
  </si>
  <si>
    <t>Cód.. CPC DANE
Diligenciar de la matriz adjunta</t>
  </si>
  <si>
    <t>Título CPC DANE
Diligenciar de la matriz adjunta</t>
  </si>
  <si>
    <t>04.05.17.01.00.00.121000.33.3302.1603.2021768920051.3302049.2.3.3.05.09.054.33.01</t>
  </si>
  <si>
    <t xml:space="preserve">Se ha ampliado al 12%, la cobertura anual en la formación y de uso adecuado del tiempo libre de los niños, adolescentes, jóvenes en lo artístico y cultural. </t>
  </si>
  <si>
    <t>Promoción y acceso efectivo a procesos culturales y artísticos (3301)</t>
  </si>
  <si>
    <t>Servicio de educación informal en áreas artísticas y culturales (3301087)</t>
  </si>
  <si>
    <t>3301087</t>
  </si>
  <si>
    <t>Cursos realizados (330108700)</t>
  </si>
  <si>
    <t>330108700</t>
  </si>
  <si>
    <t>Servicio de Educación informal al Sector artístico y cultural</t>
  </si>
  <si>
    <t>Personas capacitadas</t>
  </si>
  <si>
    <t>Se ha aumentado al 14% la población asistente anualmente, a los eventos y programas artísticos y culturales.</t>
  </si>
  <si>
    <t>Generando Arte y Cultura, a nivel regional y nacional.</t>
  </si>
  <si>
    <t>Servicio de promoción de actividades culturales (3301053)</t>
  </si>
  <si>
    <t>3301053</t>
  </si>
  <si>
    <t>Eventos de promoción de actividades culturales realizados (330105300)</t>
  </si>
  <si>
    <t>330105300</t>
  </si>
  <si>
    <t>Servicio de apoyo financiero al sector artístico y cultural (3301054)</t>
  </si>
  <si>
    <t>3301054</t>
  </si>
  <si>
    <t>Estímulos otorgados (330105400)</t>
  </si>
  <si>
    <t>330105400</t>
  </si>
  <si>
    <t>Documentos normativos (3301071)</t>
  </si>
  <si>
    <t>3301071</t>
  </si>
  <si>
    <t>Documentos normativos realizados (330107100)</t>
  </si>
  <si>
    <t>330107100</t>
  </si>
  <si>
    <t>'A establecimientos públicos y unidades administrativas especiales</t>
  </si>
  <si>
    <t>2.3.3.05.09.054</t>
  </si>
  <si>
    <t>04.05.17.01.00.00.121000.33.3301.1603.2021768920043.3301087.2.3.3.05.09.054.33.01</t>
  </si>
  <si>
    <t>2. Seguimiento continuo para la calidad del proceso capacitación de programas artísticos y culturales.</t>
  </si>
  <si>
    <t>2. Dotación de instrumentos Musicales</t>
  </si>
  <si>
    <t>3. Mantenimiento de instrumentos musicales</t>
  </si>
  <si>
    <t>5. Realización de acciones y muestras artísticas y culturales</t>
  </si>
  <si>
    <t>5.1 Realizar 2 muestras artísticas y culturales del proceso de talleres.</t>
  </si>
  <si>
    <t>5.2 Realizar 2 acciones de circulación a los procesos interdisciplinarios que desarrolla el Instituto Municipal de Cultura.</t>
  </si>
  <si>
    <t>12-31-2023</t>
  </si>
  <si>
    <t>05.05.31.09.00.00.131112.33.3301.1603.2021768920043.3301126.2.3.1.09.09</t>
  </si>
  <si>
    <t>2.3.1.09.09</t>
  </si>
  <si>
    <t>2 al  5 de Noviembre 2023</t>
  </si>
  <si>
    <t>04.05.03.36.00.00.124302.33.3301.1603.2021768920045.3301053.2.3.3.05.09.054.33.02</t>
  </si>
  <si>
    <t>1.  Difundir y promover los eventos y expresiones artísticas y culturales del Municipio</t>
  </si>
  <si>
    <t>2. Fortalecer la representación artística y cultural del Municipio de Yumbo</t>
  </si>
  <si>
    <t>04.05.17.01.00.00.121000.33.3301.1603.2021768920045.3301053.2.3.3.05.09.054.33.01</t>
  </si>
  <si>
    <t>3.2.3.3.05.09.054</t>
  </si>
  <si>
    <t>04.05.31.11.00.00.123119.33.3301.1603.2021768920045.3301053.2.3.3.05.09.054.33.03</t>
  </si>
  <si>
    <t>.2.3.3.05.09.054</t>
  </si>
  <si>
    <t>04.05.31.11.00.00.123119.33.3301.1603.2021768920045.3301071.2.3.3.05.09.054.33.03</t>
  </si>
  <si>
    <t>04.05.17.01.00.00.121000.33.3301.1603.2021768920050.3301085.2.3.3.05.09.054.33.01</t>
  </si>
  <si>
    <t>Se ha incrementado a un 10% la población beneficiada con los servicios de lectura y escritura prestados por la biblioteca pública municipal.</t>
  </si>
  <si>
    <t>Enriquecimiento intelectual de los Ciudadanos.</t>
  </si>
  <si>
    <t>Servicios bibliotecarios (3301085)</t>
  </si>
  <si>
    <t>3301085</t>
  </si>
  <si>
    <t>Usuarios atendidos (330108500)</t>
  </si>
  <si>
    <t>330108500</t>
  </si>
  <si>
    <t>Fortalecer la representación artística y cultural del Municipio de Yumbo mediante el 25°  Encuentro nacional de danzas " Nuestra Tierra".</t>
  </si>
  <si>
    <t xml:space="preserve">Fortalecer la representación artística y cultural del Municipio de Yumbo,  mediante el  30° Encuentro nacional de intérpretes de música colombiana "Julio Cesar García Ayala" </t>
  </si>
  <si>
    <t>Fortalecer la representación artística y cultural del Municipio de Yumbo, mediante el  X Encuentro nacional de teatro manos a la obra - IMCY 2023</t>
  </si>
  <si>
    <t>IMCY / EDWIN CORTÁZAR VILLABÓN</t>
  </si>
  <si>
    <t xml:space="preserve"> IMCY / EDWIN CORTÁZAR VILLABÓN</t>
  </si>
  <si>
    <t>04.05.31.11.00.00.123119.33.3301.1603.2021768920046.3301068.2.3.3.05.09.054.33.03</t>
  </si>
  <si>
    <t>2.1 Apoyo operativo y seguimiento de la formación y capacitación de los talleres artísticos y culturales.</t>
  </si>
  <si>
    <t>2.1 Apoyo operativo y seguimiento de la escuela de artes integradas</t>
  </si>
  <si>
    <t xml:space="preserve">2.2 Realizar el 17° Concurso nacional de danzas en pareja "SOY COLOMBIANO" </t>
  </si>
  <si>
    <t>2.3 Desarrollar 1 Estrategia para el fortalecimiento de la cultura melómana y coleccionista como espacio de encuentro, promoción y formación.</t>
  </si>
  <si>
    <t>2.4 Realizar 8 Actividades de participación Ciudadana.</t>
  </si>
  <si>
    <t xml:space="preserve">2.5 Realizar 1 estrategia generadora de escenarios de paz, enmarcado en la diversidad y diálogos culturales que permitan las prácticas culturales. </t>
  </si>
  <si>
    <t>1. Adquirir el material de uso y consulta necesario y suficiente para la prestación de los servicios ofrecidos por la biblioteca pública Municipal</t>
  </si>
  <si>
    <t>1. Aumentar la cobertura de los programas ofrecidos por la biblioteca pública Municipal</t>
  </si>
  <si>
    <t xml:space="preserve">1. Promover los procesos de investigación patrimonial en el municipio
</t>
  </si>
  <si>
    <t>1.2. Realizar 40 programas de jueves de patrimonio.</t>
  </si>
  <si>
    <t>1.3. Realizar 20 actividades sobre el taller del ahorro.</t>
  </si>
  <si>
    <t>1.1  Realizar 5 exposiciones con grupos poblacionales del municipio de yumbo</t>
  </si>
  <si>
    <t>1. Socializar la ley de gestión, protección y salvaguardia del patrimonio cultural</t>
  </si>
  <si>
    <t>1. Generar  programas de promoción del patrimonio material e inmaterial del municipio</t>
  </si>
  <si>
    <t>1.1 Desarrollar 1 actividad para la celebración del mes del patrimonio " 7° Feria del patrimonio Yumbo"</t>
  </si>
  <si>
    <t xml:space="preserve">1.2. Realizar 1 encuentro musical interreligioso en el marco de la Semana Santa IMCY-2023 </t>
  </si>
  <si>
    <t>1.3. Realizar 1 actividad de conmemoración a los 159 años del municipio de yumbo.</t>
  </si>
  <si>
    <t>1.5. Realizar 1 actividad de conmemoración al 20 de julio, "grito de independencia"</t>
  </si>
  <si>
    <t>1. Mejorar las condiciones de la infraestructura física para la prestación del servicio artístico y cultural.</t>
  </si>
  <si>
    <t>1.1 Realizar 3 mantenimientos preventivos y/o correctivos al sistema de aires acondicionados a cargo del IMCY</t>
  </si>
  <si>
    <t>1.2. Realizar el cambio de la red de datos del IMCY</t>
  </si>
  <si>
    <r>
      <t xml:space="preserve">Aporte a la seguridad social del gestor y creador cultural.
</t>
    </r>
    <r>
      <rPr>
        <sz val="13"/>
        <color theme="1"/>
        <rFont val="Arial"/>
        <family val="2"/>
      </rPr>
      <t>Realizar 1 proceso de selección de gestores y creadores culturales al aporte BEPS.</t>
    </r>
  </si>
  <si>
    <r>
      <t xml:space="preserve">Capacitar a la comunidad artística y cultural en la conformación de empresas culturales
</t>
    </r>
    <r>
      <rPr>
        <sz val="13"/>
        <rFont val="Arial"/>
        <family val="2"/>
      </rPr>
      <t>Realizar la conformación de 2 empresas culturales</t>
    </r>
  </si>
  <si>
    <r>
      <t xml:space="preserve">Aumentar la cobertura de los programas ofrecidos por la biblioteca pública Municipal. 
</t>
    </r>
    <r>
      <rPr>
        <sz val="13"/>
        <color theme="1"/>
        <rFont val="Arial"/>
        <family val="2"/>
      </rPr>
      <t xml:space="preserve">Realizar el 27° Concurso Anual del Cuento Literario.  </t>
    </r>
  </si>
  <si>
    <t>6. Dotación de material didáctico y equipos para el apoyo a la formación artística y cultural Realizar dotación de insumos para los procesos de formación y capacitación de los procesos y talleres artísticos y culturales.</t>
  </si>
  <si>
    <t>Número de encuentros nacionales de teatro, realizados.</t>
  </si>
  <si>
    <t>Número de programas con enfoque poblacional para la promoción, circulación artística y cultural, implementados.</t>
  </si>
  <si>
    <t>1.3  Realizar 1 mantenimiento preventivo y correctivo general a la red eléctrica de la infraestructura cultural y sus bibliotecas.</t>
  </si>
  <si>
    <t>1.4. Realizar el cambio a la red telefónica del IMCY</t>
  </si>
  <si>
    <t xml:space="preserve">1.5. Cubrir el 100% de las necesidades requeridas por el Instituto en su infraestructura cultural y sus bibliotecas para su funcionalidad (daños ocasionales, reparaciones locativas necesarias programadas y no programadas y servicio de aseo ) </t>
  </si>
  <si>
    <t>1.6. Brindar asistencia y soporte técnico a la infraestructura cultural de las tecnologías de la información.</t>
  </si>
  <si>
    <t>1.4. Realizar 1 actividad de circulación museológico dirigido a los niños, niñas y adolescentes de instituciones educativas enmarcadas en la semana de la municipalidad.</t>
  </si>
  <si>
    <t>1.6. Realizar 1 actividad de conmemoración al 7 agosto batalla de Boyacá.</t>
  </si>
  <si>
    <t>1.7. Realizar 1 actividad de conmemoración del día del artista yumbeño.</t>
  </si>
  <si>
    <t>1.1   Realiza 13 actividades para la socialización de la ley de gestión, protección y salvaguardia del patrimonio cultural en los grados 6 de las instituciones educativas del municipio de yumbo.</t>
  </si>
  <si>
    <t>1.2.  Realizar 1 capacitación a los vigías del patrimonio cultural.</t>
  </si>
  <si>
    <t>1.4. Realizar 30 acciones de fortalecimiento de los procesos y proyectos de promoción y apropiación del patrimonio cultural a través de las diferentes herramientas tecnológicas.</t>
  </si>
  <si>
    <t>1.5. Realizar 40 acciones de salvaguardia del patrimonio material e inmaterial arqueológico y natural del municipio de yumbo a través de estrategias de narración oral.</t>
  </si>
  <si>
    <t>Formación Técnica laboral  en Artes integradas</t>
  </si>
  <si>
    <t>1. Apoyo Logístico para la formación de la escuela de procesos.</t>
  </si>
  <si>
    <t>2. Seguimiento continuo para la calidad del proceso técnico laboral</t>
  </si>
  <si>
    <t>Educación artística para tiempo de ocio.</t>
  </si>
  <si>
    <t>1, Apoyo logístico para la formación y capacitación de programas artísticos y culturales</t>
  </si>
  <si>
    <t>1.1 Apoyo para la formación y capacitación del taller danza folclórica</t>
  </si>
  <si>
    <t>1.3.  Apoyo para la formación y capacitación del taller de Percusión Antillana</t>
  </si>
  <si>
    <t>Inversión Cultura</t>
  </si>
  <si>
    <t xml:space="preserve">Gestionar la promoción de las empresas artísticas y culturales del Municipio. (Estímulos de circulación)
</t>
  </si>
  <si>
    <t xml:space="preserve">2.1 Generar 30 Espacios  artísticos y culturales que incentiven el uso y apropiación de los espacios como escenarios fundamentales para fortalecer la oferta artística, circuitos, redes e intemperancias locales, </t>
  </si>
  <si>
    <t>Fortalecer la representación artística y cultural del Municipio de Yumbo, mediante 1 encuentro de bandas músico marcial.</t>
  </si>
  <si>
    <t>Número Encuentros de Bandas Músico Marciales, realizados.</t>
  </si>
  <si>
    <t>informe contractual</t>
  </si>
  <si>
    <t>1. Realización de audición artística y cultural de la escuela de música. 
Realizar 1 audición y grado para la escuela de artes integradas.</t>
  </si>
  <si>
    <t xml:space="preserve">4. Espacios de reencuentro de egresados
Realizar 1 encuentro de egresados </t>
  </si>
  <si>
    <t>Promoción y acceso efectivo a procesos culturales y artísticos</t>
  </si>
  <si>
    <t>Promover la identidad y el sentido de pertenencia de la ciudadanía Yumbeña</t>
  </si>
  <si>
    <t>se genera acciones encaminadas al establecimiento de espacios artísticos y culturales con el fin de generar talleres aptos y adecuados para el uso del tiempo libre.</t>
  </si>
  <si>
    <t>04.05.17.03.00.00.133100.33.3301.1603.2021768920046.3301068.2.3.3.05.09.054.33.08</t>
  </si>
  <si>
    <t>04.05.17.03.00.00.133100.33.3302.1603.2021768920051.3302049.2.3.3.05.09.054.33.08</t>
  </si>
  <si>
    <t>04.05.17.03.00.00.133100.33.3301.1603.2021768920043.3301126.2.3.3.05.09.054.33.08</t>
  </si>
  <si>
    <t>04.05.17.03.00.00.133100.33.3301.1603.2021768920045.3301053.2.3.3.05.09.054.33.08</t>
  </si>
  <si>
    <t>04.05.17.03.00.00.133100.33.3301.1603.2021768920050.3301085.2.3.3.05.09.054.33.08</t>
  </si>
  <si>
    <t>04.05.31.11.00.00.123119.33.3301.1603.2021768920050.3301085.2.3.3.05.09.054.33.03</t>
  </si>
  <si>
    <t>CUENTA</t>
  </si>
  <si>
    <t>CÓDIGO</t>
  </si>
  <si>
    <t xml:space="preserve">NOMBRE </t>
  </si>
  <si>
    <t>Codigo IMCY</t>
  </si>
  <si>
    <t>Apropiado Definitivo</t>
  </si>
  <si>
    <t>Con RP</t>
  </si>
  <si>
    <t>PAGOS Del RP</t>
  </si>
  <si>
    <t>Disponible</t>
  </si>
  <si>
    <t>04.05</t>
  </si>
  <si>
    <t>INSTITUTO MUNICIPAL DE CULTURA</t>
  </si>
  <si>
    <t>Implementación  de estrategias  de formación y capacitación artística y cultural para la reconstrucción del tejido social del Municipio de Yumbo.</t>
  </si>
  <si>
    <t>04.05.17.01.00.00.121000.33.3301.1603.2021768920043</t>
  </si>
  <si>
    <t>RP. Inversion</t>
  </si>
  <si>
    <t>2.3.2.02.02.009.04</t>
  </si>
  <si>
    <t>2.3.2.02.02.009.05</t>
  </si>
  <si>
    <t>04.05.17.03.00.00.133100.33.3301.1603.2021768920043</t>
  </si>
  <si>
    <t>RP. SDO/2022</t>
  </si>
  <si>
    <t>2.3.2.02.02.009.19</t>
  </si>
  <si>
    <t>2.3.2.01.01.004.01.04</t>
  </si>
  <si>
    <t>2.3.2.01.01.004.01.02.02</t>
  </si>
  <si>
    <t>2.3.2.02.02.008.03</t>
  </si>
  <si>
    <t>05.05.31.09.00.00.131112.33.3301.1603.2021768920043</t>
  </si>
  <si>
    <t>RA. Inversion</t>
  </si>
  <si>
    <t>2.3.2.02.02.009.06</t>
  </si>
  <si>
    <t>2.3.2.02.02.007.03</t>
  </si>
  <si>
    <t>04.05.03.36.00.00.124302.33.3301.1603.2021768920045</t>
  </si>
  <si>
    <t>SGPCUL. Inversion</t>
  </si>
  <si>
    <t>2.3.2.02.02.009.03</t>
  </si>
  <si>
    <t>04.05.17.01.00.00.121000.33.3301.1603.2021768920045</t>
  </si>
  <si>
    <t>2.3.2.02.02.009.01</t>
  </si>
  <si>
    <t>2.3.2.02.02.008.01</t>
  </si>
  <si>
    <t>04.05.17.03.00.00.133100.33.3301.1603.2021768920045</t>
  </si>
  <si>
    <t>2.3.2.02.02.009.10</t>
  </si>
  <si>
    <t>2.3.2.02.02.008.16</t>
  </si>
  <si>
    <t>2.3.2.02.02.006.01</t>
  </si>
  <si>
    <t>04.05.31.11.00.00.123119.33.3301.1603.2021768920045</t>
  </si>
  <si>
    <t>04.05.31.11.00.00.123119.33.3301.1603.2021768920045.3301053</t>
  </si>
  <si>
    <t>Servicio de promoción de actividades culturales</t>
  </si>
  <si>
    <t>ESTCUL. Inversion</t>
  </si>
  <si>
    <t>2.3.2.02.02.009.02</t>
  </si>
  <si>
    <t>04.05.31.11.00.00.123119.33.3301.1603.2021768920045.3301071</t>
  </si>
  <si>
    <t>Documentos normativos</t>
  </si>
  <si>
    <t>2.3.2.02.02.007.02</t>
  </si>
  <si>
    <t>04.05.17.01.00.00.121000.33.3301.1603.2021768920046</t>
  </si>
  <si>
    <t>04.05.17.01.00.00.121000.33.3301.1603.2021768920046.3301068</t>
  </si>
  <si>
    <t>Servicio de mantenimiento de infraestructura cultural</t>
  </si>
  <si>
    <t>2.3.2.02.02.005.01</t>
  </si>
  <si>
    <t>2.3.2.02.02.008.07</t>
  </si>
  <si>
    <t>04.05.17.03.00.00.133100.33.3301.1603.2021768920046</t>
  </si>
  <si>
    <t>2.3.2.02.02.008.17</t>
  </si>
  <si>
    <t>2.3.2.02.02.008.19</t>
  </si>
  <si>
    <t>2.3.2.02.02.008.18</t>
  </si>
  <si>
    <t>2.3.2.02.02.005.07</t>
  </si>
  <si>
    <t>2.3.2.02.02.005.06</t>
  </si>
  <si>
    <t>04.05.31.11.00.00.123119.33.3301.1603.2021768920046</t>
  </si>
  <si>
    <t>2.3.2.02.02.008.14</t>
  </si>
  <si>
    <t>Fortalecimiento de las estrategias de la Biblioteca Pública Municipal para garantizar el libre acceso a la información y a la lectura en la comunidad del Municipio de Yumbo.</t>
  </si>
  <si>
    <t>04.05.17.01.00.00.121000.33.3301.1603.2021768920050</t>
  </si>
  <si>
    <t>04.05.17.01.00.00.121000.33.3301.1603.2021768920050.3301085</t>
  </si>
  <si>
    <t>Servicios bibliotecarios</t>
  </si>
  <si>
    <t>2.3.2.02.02.008.06</t>
  </si>
  <si>
    <t>2.3.2.02.02.008.04</t>
  </si>
  <si>
    <t>2.3.2.02.02.007.01</t>
  </si>
  <si>
    <t>04.05.17.03.00.00.133100.33.3301.1603.2021768920050</t>
  </si>
  <si>
    <t>2.3.2.02.02.008.09</t>
  </si>
  <si>
    <t>2.3.2.02.02.009.20</t>
  </si>
  <si>
    <t>04.05.31.11.00.00.123119.33.3301.1603.2021768920050</t>
  </si>
  <si>
    <t>2.3.2.02.02.009.07</t>
  </si>
  <si>
    <t>Implementar estrategias para la Gestión, protección y salvaguardia del patrimonio cultural  material e inmaterial del Municipio de Yumbo.</t>
  </si>
  <si>
    <t>04.05.17.01.00.00.121000.33.3302.1603.2021768920051</t>
  </si>
  <si>
    <t>04.05.17.01.00.00.121000.33.3302.1603.2021768920051.3302049</t>
  </si>
  <si>
    <t>Servicio de salvaguardia al patrimonio inmaterial</t>
  </si>
  <si>
    <t>2.3.2.02.02.009.09</t>
  </si>
  <si>
    <t>04.05.17.03.00.00.133100.33.3302.1603.2021768920051</t>
  </si>
  <si>
    <t>2.3.2.02.02.009.21</t>
  </si>
  <si>
    <t>2.3.2.02.02.009.22</t>
  </si>
  <si>
    <t>APROPIADO DEFINITIVO</t>
  </si>
  <si>
    <t>APROPIADO INICIAL</t>
  </si>
  <si>
    <t>PAGOS</t>
  </si>
  <si>
    <t>COMPROMISOS POR OBLIGAR</t>
  </si>
  <si>
    <t>DISPONIBLE POR COMPROMETER</t>
  </si>
  <si>
    <t>GASTO POR AFECTAR</t>
  </si>
  <si>
    <t>OBLIGACIONES POR PAGAR</t>
  </si>
  <si>
    <t>FORMATO FO-GA-18</t>
  </si>
  <si>
    <t>Con rotundo éxito se logro llevar a cabo el 17 concurso nacional de danzas en pareja, el cual tuvo lugar en el parque bolivar y contamos con  15 grupos entre locales y nacionales.</t>
  </si>
  <si>
    <t>Prestación de los 6 Servicios Continuos, Se contempla que todos los servicios deberán ser prestados en igualdad de condiciones a los ciudadanos. De esta manera, la biblioteca pública garantizará las herramientas y recursos necesarios para prestar sus servicios en condiciones de calidad a personas que se encuentran en situación de discapacidad y también a toda la comunidad en general que quieran acceder a la biblioteca y sus servicios de forma gratuita. En total son cinco categorías, préstamo externo y consulta en sala, acceso a internet y a las TIC, asesoría y orientación, formación y capacitación, eventos y actividades, estos servicios se prestan de forma continua en la biblioteca pública.
ademas se logra mantener la sede del centro cultural de yumbo, como tambien el alquiler de la biblioteca publica  ubicada en la  carrera 6, esto con el fin de garantizar acceso a la poblacion en situacion de discapacidad. Puesto que con esto garantizaremos prestar los 6 servicios continuos, ademas se garantiza la salvaguardia y seguridad de los enseres que se ubican en estas dos sedes.</t>
  </si>
  <si>
    <r>
      <rPr>
        <b/>
        <sz val="12"/>
        <rFont val="Arial"/>
        <family val="2"/>
      </rPr>
      <t>OBJETIVO DE LA ACTIVIDAD</t>
    </r>
    <r>
      <rPr>
        <sz val="12"/>
        <rFont val="Arial"/>
        <family val="2"/>
      </rPr>
      <t xml:space="preserve">  Brindar una alternativa musical espiritual y religiosa a la comunidad de Yumbo y conservar manifestaciones culturales y tradicionales del  municipio.
</t>
    </r>
    <r>
      <rPr>
        <b/>
        <sz val="12"/>
        <rFont val="Arial"/>
        <family val="2"/>
      </rPr>
      <t>DESCRIPCION DE LA ACTIVIDAD</t>
    </r>
    <r>
      <rPr>
        <sz val="12"/>
        <rFont val="Arial"/>
        <family val="2"/>
      </rPr>
      <t xml:space="preserve"> Se realiza el primer concierto Inter Religioso en el parque Bolívar del municipio de Yumbo,  donde se presentan 4 agrupaciones cristianas, el 04 de abril. En esta ocasión ademas de la tarima para las presentaciones se trae un camión con tarima en el cual se presentó una agrupación de Cali llamada Cristo sobre ruedas.
ACTIVIDAD:
Primer concierto inter religioso Yumbo 2023
</t>
    </r>
    <r>
      <rPr>
        <b/>
        <sz val="12"/>
        <rFont val="Arial"/>
        <family val="2"/>
      </rPr>
      <t xml:space="preserve">CANTIDAD TOTAL DE POBLACION IMPACTADA: </t>
    </r>
    <r>
      <rPr>
        <sz val="12"/>
        <rFont val="Arial"/>
        <family val="2"/>
      </rPr>
      <t xml:space="preserve">200 personas
</t>
    </r>
    <r>
      <rPr>
        <b/>
        <sz val="12"/>
        <rFont val="Arial"/>
        <family val="2"/>
      </rPr>
      <t xml:space="preserve">RESULTADOS : </t>
    </r>
    <r>
      <rPr>
        <sz val="12"/>
        <rFont val="Arial"/>
        <family val="2"/>
      </rPr>
      <t xml:space="preserve">La iniciativa de un concierto de mùsica espiritual y religiosa en la semana mayor es una alternativa que se presenta a la comunidad yumbeña. Los resultados son satisfactorios para la comunidad cristiana donde se realizaron alabanzas para Dios, ademàs de las excelentes presentaciones musicales de los 4 grupos que intervinieron en la velada.
</t>
    </r>
  </si>
  <si>
    <r>
      <rPr>
        <b/>
        <sz val="12"/>
        <rFont val="Arial"/>
        <family val="2"/>
      </rPr>
      <t>OBJETIVO DE LA ACTIVIDAD:</t>
    </r>
    <r>
      <rPr>
        <sz val="12"/>
        <rFont val="Arial"/>
        <family val="2"/>
      </rPr>
      <t xml:space="preserve"> Llevar a algunas Instituciones educativas de yumbo a los Museos del Municipo, para dar la oportunidad a las sedes que no tienen la posibilidad, detener la oportunidad de vivir esta experincia significativa
</t>
    </r>
    <r>
      <rPr>
        <b/>
        <sz val="12"/>
        <rFont val="Arial"/>
        <family val="2"/>
      </rPr>
      <t>DESCRIPCION DE LA ACTIVIDAD:</t>
    </r>
    <r>
      <rPr>
        <sz val="12"/>
        <rFont val="Arial"/>
        <family val="2"/>
      </rPr>
      <t xml:space="preserve"> Se realiza contacto con las sedes de las instituciones para la invitación a los recorridos por los museos establecidos por el IMCY, en este caso se escogen los museos, San Sebastián de Yumbo, Montañitas, Comunitario de Mulaló, Casa Hilda María y FAMPAY Paleontológico. Se establecen las fechas para realizar las visitas, se les da una fecha y se recogen en las sedes; se contratan por el medio del operador un transporte para 40 personas, se llevan a los museos, donde el IMCY paga las entradas a los museos y se les da refriguerio a los estudiantes, profesores, personal de patrimonio y ya en el museo sus representantes hacen el recorrido con una charla de conocimiento del lugar.
El  11 de mayo se hace una alianza con la ESPY en el parque lineal de Yumbo, donde se va por los estudiantes de la sede Héctor Alfonso Saavedra y el Colegio Sagrado Corazón. En esta ocasión de participa con museo FAMPAY y Casa Hilda María. Toda esta actividad se realiza en el marco de la semana de la municipalidad.
</t>
    </r>
    <r>
      <rPr>
        <b/>
        <sz val="12"/>
        <rFont val="Arial"/>
        <family val="2"/>
      </rPr>
      <t>ACTIVIDAD:</t>
    </r>
    <r>
      <rPr>
        <sz val="12"/>
        <rFont val="Arial"/>
        <family val="2"/>
      </rPr>
      <t xml:space="preserve">
 1. Mayo 08 Museo San Sebastián, sede Titán Guacandá, 40 estudiantes, grado quinto, profesora Omaira Burbano
2.Mayo 08 Museo MAMY Museo Arqueológico Montañitas Yumbo, sede Pedro Sánchez Tello, 40 estudiantes, grado quinto, profesora Jenny Ramirez
3. Mayo 09 Museo San Sebastián, colegio San Francisco Javier, 40 estudiantes, grado quinto, Licenciado Jair Giraldo
4. Mayo 09 Museo Comunitario de Mulaló, sede Pedro Sánchez Tello, 40 estudiantes, grado quinto, profesora Sandra Posada
5. Mayo 11 Museo CaMuHiMa y Museo FAMPAY Paleontológico, sede Héctor Alfonso Saavedra y colegio Sagrado Corazón, 180 estudiantes, grados quintos, cuartos y terceros, profesoras Juliana Ávila y Magnolia Serna.
</t>
    </r>
    <r>
      <rPr>
        <b/>
        <sz val="12"/>
        <rFont val="Arial"/>
        <family val="2"/>
      </rPr>
      <t>CANTIDAD DE POBLACION IMPACTADA</t>
    </r>
    <r>
      <rPr>
        <sz val="12"/>
        <rFont val="Arial"/>
        <family val="2"/>
      </rPr>
      <t xml:space="preserve">: 520
</t>
    </r>
    <r>
      <rPr>
        <b/>
        <sz val="12"/>
        <rFont val="Arial"/>
        <family val="2"/>
      </rPr>
      <t>RESULTADOS</t>
    </r>
    <r>
      <rPr>
        <sz val="12"/>
        <rFont val="Arial"/>
        <family val="2"/>
      </rPr>
      <t>: Actividad que se ejecutó en el marco de la municipalidad con un resultado muy positivo, ya que se cumplió con el objetivo, donde las sedes se mostraron complacidas por hacerlos partícipes de la circulación museográfica. Este tipo de eventos nunca se habían realizado en Yumbo por parte del IMCY, es por eso que en el historial queda de que las sedes estarán esperando estas actividades durante el año.</t>
    </r>
  </si>
  <si>
    <r>
      <rPr>
        <b/>
        <sz val="12"/>
        <rFont val="Arial"/>
        <family val="2"/>
      </rPr>
      <t>OBJETIVO DE LA ACTIVIDAD:</t>
    </r>
    <r>
      <rPr>
        <sz val="12"/>
        <rFont val="Arial"/>
        <family val="2"/>
      </rPr>
      <t xml:space="preserve"> Realizar un concierto en Yumbo por su cumpleaños 159, celebrarlo con agrupaciones del municipio en reconocimiento a los artístas yumbeños.
</t>
    </r>
    <r>
      <rPr>
        <b/>
        <sz val="12"/>
        <rFont val="Arial"/>
        <family val="2"/>
      </rPr>
      <t>DESCRIPCION DE LA ACTIVIDAD:</t>
    </r>
    <r>
      <rPr>
        <sz val="12"/>
        <rFont val="Arial"/>
        <family val="2"/>
      </rPr>
      <t xml:space="preserve"> Se realiza el concierto en el Parque Alfonso López Pumarejo del Barrio Uribe donde se invita a la comunidad yumbeña y el gabinete del municipio. La invitación a la comunidad se hace por parte de las redes sociales y programas radiales del municipio donde se contarán con agrupaciones musicales de Yumbo e invitación a algunos artesanos y de bebidas ancestrales del municipio.
</t>
    </r>
    <r>
      <rPr>
        <b/>
        <sz val="12"/>
        <rFont val="Arial"/>
        <family val="2"/>
      </rPr>
      <t>ACTIVIDAD:</t>
    </r>
    <r>
      <rPr>
        <sz val="12"/>
        <rFont val="Arial"/>
        <family val="2"/>
      </rPr>
      <t xml:space="preserve">
Concierto de la municipalida 159 años de Yumbo
</t>
    </r>
    <r>
      <rPr>
        <b/>
        <sz val="12"/>
        <rFont val="Arial"/>
        <family val="2"/>
      </rPr>
      <t>POBLACION IMPACTADA:</t>
    </r>
    <r>
      <rPr>
        <sz val="12"/>
        <rFont val="Arial"/>
        <family val="2"/>
      </rPr>
      <t xml:space="preserve"> 500 personas 
</t>
    </r>
    <r>
      <rPr>
        <b/>
        <sz val="12"/>
        <rFont val="Arial"/>
        <family val="2"/>
      </rPr>
      <t>RESULTADOS:</t>
    </r>
    <r>
      <rPr>
        <sz val="12"/>
        <rFont val="Arial"/>
        <family val="2"/>
      </rPr>
      <t xml:space="preserve"> Actividad que se realiza desde el área de Patrimonio. Se cumple con el objetivo de realizar el cumpleaños número 159 de Yumbo con la comunidad yumbeña en el parque Alfon López Pumarejo. Las agrupaciones invitadas a este evento le dieron la altura a esta celebración donde la comunidad se hizo partícipe de este cumpleaños.</t>
    </r>
  </si>
  <si>
    <r>
      <rPr>
        <b/>
        <sz val="11"/>
        <rFont val="Arial"/>
        <family val="2"/>
      </rPr>
      <t>OBJETIVO DE LA ACTIVIDAD</t>
    </r>
    <r>
      <rPr>
        <sz val="11"/>
        <rFont val="Arial"/>
        <family val="2"/>
      </rPr>
      <t xml:space="preserve">: La  Biblioteca Pública Municipal de Yumbo y el Instituto Municipal de Cultura  IMCY. Tiene como objetivo principal, promover,estimular e incentivar los hábitos de lecturan a los niños y jovenes y de esta manera generar condiciones idóneas  para que nuestro Municipio se proyecte y se construya a través del conocimiento;  ademas de Incrementar la capacidad creativa y de composición literaria de los niños y jóvenes susceptibles de participación en las actividades que promocionan la escritura aprovechando la visita del bibliobus de la biblioteca departamental.
</t>
    </r>
    <r>
      <rPr>
        <b/>
        <sz val="11"/>
        <rFont val="Arial"/>
        <family val="2"/>
      </rPr>
      <t>DESCRIPCION DE LA ACTIVIDAD</t>
    </r>
    <r>
      <rPr>
        <sz val="11"/>
        <rFont val="Arial"/>
        <family val="2"/>
      </rPr>
      <t xml:space="preserve">: Se realizo la entega de invitaciones a las instituciones educativas, con el personal de apoyo de la biblioteca se organizo el bibliobus en la plazoleta del parque y se pasaron por grupos de 12 estudiantes donde los promotores de lectura de la biblioteca departamental les realizo una  exposicion de material bibliografico con que se cuenta, los servicios que se prestan y se llevaron a cabo talleres incentivando a los jovenes en el tema de consulta, investigacion, creatividad y escritura.
</t>
    </r>
    <r>
      <rPr>
        <b/>
        <sz val="11"/>
        <rFont val="Arial"/>
        <family val="2"/>
      </rPr>
      <t>ACTIVIDAD:</t>
    </r>
    <r>
      <rPr>
        <sz val="11"/>
        <rFont val="Arial"/>
        <family val="2"/>
      </rPr>
      <t xml:space="preserve">
10  mayo se atendieron y realizo recorrido a  estudiantes  de la Institucion educativa Gabriel Garcia Marquez  
10 mayo se atendieron y realizo recorrido a  estudiantes  de la Institucion educativa Titan Grado 5°
10 mayo se atendieron y realizo recorrido a  estudiantes  de la Institucion educativa Jose Maria Cordoba  sede manuella
10 mayo se atendieron y realizo recorrido a  estudiantes  de la Institucion educativa Pedro Antonio Tello  de Grado 3°
10 mayo se atendieron y realizo recorrido a  estudiantes  de la Institucion educativa San Fracisco Javier Grado 6°
</t>
    </r>
    <r>
      <rPr>
        <b/>
        <sz val="11"/>
        <rFont val="Arial"/>
        <family val="2"/>
      </rPr>
      <t>POBLACION IMPACTADA</t>
    </r>
    <r>
      <rPr>
        <sz val="11"/>
        <rFont val="Arial"/>
        <family val="2"/>
      </rPr>
      <t xml:space="preserve">: 180 estudiantes
</t>
    </r>
    <r>
      <rPr>
        <b/>
        <sz val="11"/>
        <rFont val="Arial"/>
        <family val="2"/>
      </rPr>
      <t xml:space="preserve">RESULTADOS: </t>
    </r>
    <r>
      <rPr>
        <sz val="11"/>
        <rFont val="Arial"/>
        <family val="2"/>
      </rPr>
      <t>Se promovio e incentivo a los niños y jovenes de municipio de Yumbo de diferentes instituciones educativas la importancia de la lectura, escritura, logrando de esta  manera mejorar su capacidad creativa y de compocision literaria, para el  aprovechamiento de los espacios y el tiempo libre aprovechando la articulacion de la biblioteca departamental atraves del bibliobus.</t>
    </r>
  </si>
  <si>
    <r>
      <rPr>
        <b/>
        <sz val="11"/>
        <rFont val="Arial"/>
        <family val="2"/>
      </rPr>
      <t xml:space="preserve">OBJETIVO DE LA ACTIVIDAD: </t>
    </r>
    <r>
      <rPr>
        <sz val="11"/>
        <rFont val="Arial"/>
        <family val="2"/>
      </rPr>
      <t xml:space="preserve">La  Biblioteca Pública Municipal de Yumbo y el Instituto Municipal de Cultura  IMCY. Tiene como objetivo principal, promover,estimular e incentivar los hábitos de lecturan a los niños y jovenes y de esta manera generar condiciones idóneas  para que nuestro Municipio se proyecte y se construya a través del conocimiento;  ademas de Incrementar la capacidad creativa y de composición literaria de los niños y jóvenes susceptibles de participación en las actividades que promocionan la escritura.
</t>
    </r>
    <r>
      <rPr>
        <b/>
        <sz val="11"/>
        <rFont val="Arial"/>
        <family val="2"/>
      </rPr>
      <t xml:space="preserve">DESCRIPCION DE LA ACTIVIDAD: </t>
    </r>
    <r>
      <rPr>
        <sz val="11"/>
        <rFont val="Arial"/>
        <family val="2"/>
      </rPr>
      <t xml:space="preserve">Para este dia se orgizaron 3 stand con 2 carpas cada uno y termina con recorrido por bibliobus;  en el 1 STAND: Se dia conocer informacion sobre los servicios que se prestan desde  de la biblioteca municipal, se expuso una reseña sobre la importancia del dia de la municipalidad y presentacion de danza, en el 2  STAND: se presento una exposicion de parte de la cultura afrocolombiana por medio de imágenes, se realizo exposion de material bibliografico de autores afrocolombianos y se realizo lectura de cuento “El hada aleli” autora Leidy Ramos ;  en el 3  STAND: Se realizo exposicion de material bibliografico con que se cuenta en la biblioteca municipal, lectura de cuento willy el Mago del autor Anthony Browne  y taller donde se dio a conocer los simbolos patrios del municipio de Yumbo.
Dentro de la logistica se distribuyeron de 12  estudiantes por stand teniendo en cuenta los horarios establecidos previamente con cada Institucion educativa.
</t>
    </r>
    <r>
      <rPr>
        <b/>
        <sz val="11"/>
        <rFont val="Arial"/>
        <family val="2"/>
      </rPr>
      <t xml:space="preserve">ACTIVIDAD:
</t>
    </r>
    <r>
      <rPr>
        <sz val="11"/>
        <rFont val="Arial"/>
        <family val="2"/>
      </rPr>
      <t xml:space="preserve">10 mayo Se atendieron y realizo recorrido a  estudiantes  de la Institucion educativa Gabriel Garcia Marquez  
10 mayo Se atendieron y realizo recorrido a  estudiantes  de la Institucion educativa Titan Grado 5°
10 mayo Se atendieron y realizo recorrido a  estudiantes  de la Institucion educativa Jose Maria Cordoba  sede manuella
10 mayo Se atendieron y realizo recorrido a  estudiantes  de la Institucion educativa Pedro Antonio Tello  de Grado 3°
10 mayo Se atendieron y realizo recorrido a  estudiantes  de la Institucion educativa San Fracisco Javier Grado 6°
</t>
    </r>
    <r>
      <rPr>
        <b/>
        <sz val="11"/>
        <rFont val="Arial"/>
        <family val="2"/>
      </rPr>
      <t xml:space="preserve">POBLACION IMPACTADA: </t>
    </r>
    <r>
      <rPr>
        <sz val="11"/>
        <rFont val="Arial"/>
        <family val="2"/>
      </rPr>
      <t xml:space="preserve">180 estudiantes
</t>
    </r>
    <r>
      <rPr>
        <b/>
        <sz val="11"/>
        <rFont val="Arial"/>
        <family val="2"/>
      </rPr>
      <t xml:space="preserve">RESULTADOS: </t>
    </r>
    <r>
      <rPr>
        <sz val="11"/>
        <rFont val="Arial"/>
        <family val="2"/>
      </rPr>
      <t>Se promovio e incentivo a los niños y jovenes de municipio de Yumbo de diferentes instituciones educativas la importancia de la lectura, escritura, logrando de esta  manera mejorar su capacidad creativa y de compocision literaria, ademas de resaltar material bibliografico de grandes autores colombianos  y de dar a conocer parte  de la cultura de nuestro municipio y su importancia por ser plurietnico y multicultural, se conmemoro el dia de la afrocolombianidad, se reconcio la importancia  del  idioma español,la cultura, la lectura y el movimiento literario local, para el  aprovechamiento de los espacios y el tiempo libre.</t>
    </r>
  </si>
  <si>
    <r>
      <t xml:space="preserve">OBJETIVO DE LA ACTIVIDAD: </t>
    </r>
    <r>
      <rPr>
        <sz val="11"/>
        <rFont val="Arial"/>
        <family val="2"/>
      </rPr>
      <t xml:space="preserve">La Biblioteca publica municipal de Yumbo tiene como objetivo, implementar un club de lectura, escritura y creatividad para incentivar a los niños, jovenes y adultos a hacer parte de la cultura de la lectura, escritura y oralidad, motivarlos a ser participes de las actividades que realiza la biblioteca y de esta forma ayudar para su desarrollo psicosocial y emocional
</t>
    </r>
    <r>
      <rPr>
        <b/>
        <sz val="11"/>
        <rFont val="Arial"/>
        <family val="2"/>
      </rPr>
      <t xml:space="preserve">DESCRIPCION DE LA ACTIVIDAD: </t>
    </r>
    <r>
      <rPr>
        <sz val="11"/>
        <rFont val="Arial"/>
        <family val="2"/>
      </rPr>
      <t xml:space="preserve">Para llevar a cabo esta actividad se realiza invitacion por medio de  institucion educativas donde se incentiva a los niños que con el fin de garantizar y crear en ellos un habito de lectura en nuestros, compartiendo en familia nuevos mundos por descubrir mediante un libro o un cortometraje, de igual forma se les incentiva en la escritura y creatividad logrando mejorar y explorar sus capacidadades en esta ambito.
</t>
    </r>
    <r>
      <rPr>
        <b/>
        <sz val="11"/>
        <rFont val="Arial"/>
        <family val="2"/>
      </rPr>
      <t xml:space="preserve">ACTIVIDAD
</t>
    </r>
    <r>
      <rPr>
        <sz val="11"/>
        <rFont val="Arial"/>
        <family val="2"/>
      </rPr>
      <t>Mayo 5 “Mitos y leyendas de mi tierra”, estidiantes grado 4 y 5 Institucion educativa CES KIDS
Mayo 19 Cortometraje Conviviencia,  estidiantes grado 5° Institucion educativa Antonia Santos
Mayo 26 Cortometraje Alike, estidiantes grado 2° Institucion educativa Ceat General</t>
    </r>
    <r>
      <rPr>
        <b/>
        <sz val="11"/>
        <rFont val="Arial"/>
        <family val="2"/>
      </rPr>
      <t xml:space="preserve">
POBLACION IMPACTADA: </t>
    </r>
    <r>
      <rPr>
        <sz val="11"/>
        <rFont val="Arial"/>
        <family val="2"/>
      </rPr>
      <t xml:space="preserve">164 usuarios
</t>
    </r>
    <r>
      <rPr>
        <b/>
        <sz val="11"/>
        <rFont val="Arial"/>
        <family val="2"/>
      </rPr>
      <t xml:space="preserve">RESULTADOS: </t>
    </r>
    <r>
      <rPr>
        <sz val="11"/>
        <rFont val="Arial"/>
        <family val="2"/>
      </rPr>
      <t xml:space="preserve">Al llevar a cabo esta actividad que tiene como objetivo principal  la creacion del club de lectura se logra  insentivar a los niños, jovenes  para que sean capaz de desarrollar su potencial  creativo, emocional atraves de la lectura y escritura logrando asi mejorar  su desarrollo y capacidades; de igual forma se logra mejorar el sentido critico, nivel de analisis, comprension lectora, compartir conocimientos entre ellos y mejorar sus habilidades. </t>
    </r>
  </si>
  <si>
    <r>
      <t xml:space="preserve">OBJETIVO DE LA ACTIVIDAD: </t>
    </r>
    <r>
      <rPr>
        <sz val="11"/>
        <rFont val="Arial"/>
        <family val="2"/>
      </rPr>
      <t xml:space="preserve">Promover entre los gestores y creadoress culturales con edad de pension, la posibilidad de obtener un beneficio economico periodico como apoyo vitalicio.
</t>
    </r>
    <r>
      <rPr>
        <b/>
        <sz val="11"/>
        <rFont val="Arial"/>
        <family val="2"/>
      </rPr>
      <t xml:space="preserve">DESCRIPCION DE LA ACTIVIDAD: </t>
    </r>
    <r>
      <rPr>
        <sz val="11"/>
        <rFont val="Arial"/>
        <family val="2"/>
      </rPr>
      <t xml:space="preserve">Elaboracion de los documentos soporte de la convocatoria y puesta en marcha de la convocatoria que va desde el 14 de mayo hasta el 15 de julio de 2023, la cual pretende recopilar toda la informacion de los gestores y creadores culturales con edad de pension y que cumplan los criterios de la convocatoria, para buscar ante el ministerio la aprobacion de la condicion de gestores y creadores culturales y la expedicion de la carta de liquidacion de beneficios, para ser incluidos al listado de beneficiarios.
</t>
    </r>
    <r>
      <rPr>
        <b/>
        <sz val="11"/>
        <rFont val="Arial"/>
        <family val="2"/>
      </rPr>
      <t xml:space="preserve">ACTIVIDAD:
</t>
    </r>
    <r>
      <rPr>
        <sz val="11"/>
        <rFont val="Arial"/>
        <family val="2"/>
      </rPr>
      <t xml:space="preserve">14 MAYO	Convocatoria proceso de selección de gestores y creadores culturales (BEPS)       
</t>
    </r>
    <r>
      <rPr>
        <b/>
        <sz val="11"/>
        <rFont val="Arial"/>
        <family val="2"/>
      </rPr>
      <t xml:space="preserve">RESULTADOS: </t>
    </r>
    <r>
      <rPr>
        <sz val="11"/>
        <rFont val="Arial"/>
        <family val="2"/>
      </rPr>
      <t xml:space="preserve">
LISTADO DE GESTORES Y CREADORES CULTURALES EN EDAD DE PENSION, APROBADOS POR EL MINISTERIO DE CULTURA         </t>
    </r>
  </si>
  <si>
    <t>Con rotundo éxito se logro llevar a cabo el encuentro de bandas musico marcial que se llevo a cabo en el Municipio de Yumbo.</t>
  </si>
  <si>
    <t>Con rotundo éxito se logro llevar a cabo el 25° encuentro nacional de danzas "Nuestra tierra" el cual tuvo lugar en el parque belalcazarr y contamos con  12 grupos entre locales y nacionales.</t>
  </si>
  <si>
    <r>
      <rPr>
        <b/>
        <sz val="11"/>
        <rFont val="Arial"/>
        <family val="2"/>
      </rPr>
      <t>OBJETIVO DE LA ACTIVIDAD:</t>
    </r>
    <r>
      <rPr>
        <sz val="11"/>
        <rFont val="Arial"/>
        <family val="2"/>
      </rPr>
      <t xml:space="preserve"> Realizar comerciales para la promoción de eventos de envergadura nacional realizados por la entidad. 
</t>
    </r>
    <r>
      <rPr>
        <b/>
        <sz val="11"/>
        <rFont val="Arial"/>
        <family val="2"/>
      </rPr>
      <t>DESCRIPCION DE LA ACTIVIDAD:</t>
    </r>
    <r>
      <rPr>
        <sz val="11"/>
        <rFont val="Arial"/>
        <family val="2"/>
      </rPr>
      <t xml:space="preserve"> Elaborar y difundir comerciales publicitarios con buena calidad de imagen y audio para promocionar los eventos de gran envergadura de la entidad.
</t>
    </r>
    <r>
      <rPr>
        <b/>
        <sz val="11"/>
        <rFont val="Arial"/>
        <family val="2"/>
      </rPr>
      <t>ACTIVIDAD
1.</t>
    </r>
    <r>
      <rPr>
        <sz val="11"/>
        <rFont val="Arial"/>
        <family val="2"/>
      </rPr>
      <t xml:space="preserve">Comercial del Concurso Nacional de Danza en Pareja “Soy colombiano” IMCY 2023
2. Comercial Concurso de Danza en Pareja Redes
3. Comercial Concurso Nacional de Danza para TV.
MAYO
Mayo Concurso de Danza en Pareja
</t>
    </r>
    <r>
      <rPr>
        <b/>
        <sz val="11"/>
        <rFont val="Arial"/>
        <family val="2"/>
      </rPr>
      <t xml:space="preserve">POBLACION IMPACTADA: 
</t>
    </r>
    <r>
      <rPr>
        <sz val="11"/>
        <rFont val="Arial"/>
        <family val="2"/>
      </rPr>
      <t xml:space="preserve">-150 contratistas
-48144 personas alcanzadas con las publicaciones realizadas.
</t>
    </r>
    <r>
      <rPr>
        <b/>
        <sz val="11"/>
        <rFont val="Arial"/>
        <family val="2"/>
      </rPr>
      <t>RESULTADOS:</t>
    </r>
    <r>
      <rPr>
        <sz val="11"/>
        <rFont val="Arial"/>
        <family val="2"/>
      </rPr>
      <t xml:space="preserve"> Por medio del apoyo de audio para los videos de divulgación que realiza el proceso de comunicaciones, se logra mantener a la comunidad digital que nos sigue en redes sociales informadas y en constante interés sobre los procesos y eventos que lidera la entidad. Así mismo, se generan audios para difusión en las calles del encuentro de “Danza en Pareja”.
</t>
    </r>
  </si>
  <si>
    <r>
      <rPr>
        <b/>
        <sz val="11"/>
        <rFont val="Arial"/>
        <family val="2"/>
      </rPr>
      <t xml:space="preserve">OBJETIVO DE LA ACTIVIDAD: </t>
    </r>
    <r>
      <rPr>
        <sz val="11"/>
        <rFont val="Arial"/>
        <family val="2"/>
      </rPr>
      <t xml:space="preserve">La Biblioteca publica municipal de Yumbo tiene como mision brindar y ofrecer servicios y recursos que impacten positivamente a los niños, jovenes, adultos del municipio y de esta manera poder fidelizar a los visiantes creando habitos de lectura  para que la poblacion de primera infancia se sensibilize sobre la importancia de esta y lograr que desde pequeños tengan amor por la lectura y que ademas se motiven a visitar las instalaciones de la biblioteca.
</t>
    </r>
    <r>
      <rPr>
        <b/>
        <sz val="11"/>
        <rFont val="Arial"/>
        <family val="2"/>
      </rPr>
      <t xml:space="preserve">DESCRIPCION DE LA ACTIVIDAD: </t>
    </r>
    <r>
      <rPr>
        <sz val="11"/>
        <rFont val="Arial"/>
        <family val="2"/>
      </rPr>
      <t xml:space="preserve">Esta actividad va dirigida a niños, niñas de la primera infancia y a los padres, donde se vienen realizando actividades como: animación de lectura, manualidad con el cuento leído entre otras, esto con el fin  de crear un  habito  de lectura en los padres y poder incentivar a los niños y  niñas al gusto y  disfrute de los libros ademas se organizo mediante cronograma visita a  Instituciones educativas de Yumbo, donde se llevaron acabo las actividades programdas y se motiva a los niños para que visiten la biblioteca en compañía de sus padres.
</t>
    </r>
    <r>
      <rPr>
        <b/>
        <sz val="11"/>
        <rFont val="Arial"/>
        <family val="2"/>
      </rPr>
      <t>ACTIVIDAD: 
*</t>
    </r>
    <r>
      <rPr>
        <sz val="11"/>
        <rFont val="Arial"/>
        <family val="2"/>
      </rPr>
      <t xml:space="preserve">Junio 8 de 2023 cuento: “No quiero usar anteojos” YUM 21638 –  en Institucion educativa Titan sede Francisco Jose de Caldas Grado 1-5°
* Junio 9 de 2023 Cuento: “El gato con botas” YUM 21638 –  en Institucion educativa Ceat  General Piero Mariotti, Grado 2-3°
* Junio 9 de 2023 Cuento: “Rosa Caramelo” YUM 21336 –  en Institucion educativa Titan sede Francisco Jose de Caldas Grado 2-5°
*Junio 13 de 2023	 Cuento: “Caperucita roja” – en Institucion educativa Ceat  General Piero Mariotti, Grado 1-3°
*Junio 13 de 2023 Cuento: “Frankilin pide perdon” – en Institucion educativa Ceat  General Piero Mariotti, Grado 4-4°
*Junio 15 de 2023 Cuento: “La boda de trazo y rayita” – en Institucion educativa  Antonia santos sede La trinidad, Grado 1°
* Junio 15 de 2023 cuento: “Cuando el elefante camina” – en Institucion educativa  Antonia santos sede La trinidad, Grado 1°
</t>
    </r>
    <r>
      <rPr>
        <b/>
        <sz val="11"/>
        <rFont val="Arial"/>
        <family val="2"/>
      </rPr>
      <t xml:space="preserve">mes de Julio
* </t>
    </r>
    <r>
      <rPr>
        <sz val="11"/>
        <rFont val="Arial"/>
        <family val="2"/>
      </rPr>
      <t xml:space="preserve">Julio 12 de 2023 Cuento: “Papa dice”  en Institucion educativa Titan Grado Transcion
* Julio 19 de 2023 Cuento: “No quiero usar anteojos”  –  en Institucion educativa 
Mixto Emmanuel, Grado 1°
* Julio 19 de 2023 Cuento: ““No quiero usar anteojos”  –  en Institucion educativa 
Mixto Emmanuel, Grado Transacion
</t>
    </r>
    <r>
      <rPr>
        <b/>
        <sz val="11"/>
        <rFont val="Arial"/>
        <family val="2"/>
      </rPr>
      <t xml:space="preserve">POBLACION IMPACTADA: </t>
    </r>
    <r>
      <rPr>
        <sz val="11"/>
        <rFont val="Arial"/>
        <family val="2"/>
      </rPr>
      <t xml:space="preserve">183 Beneficiarios
</t>
    </r>
    <r>
      <rPr>
        <b/>
        <sz val="11"/>
        <rFont val="Arial"/>
        <family val="2"/>
      </rPr>
      <t xml:space="preserve">POBLACION IMPACTADA MES DE JULIO: 51 </t>
    </r>
    <r>
      <rPr>
        <sz val="11"/>
        <rFont val="Arial"/>
        <family val="2"/>
      </rPr>
      <t xml:space="preserve">beneficiarios
</t>
    </r>
    <r>
      <rPr>
        <b/>
        <sz val="11"/>
        <rFont val="Arial"/>
        <family val="2"/>
      </rPr>
      <t xml:space="preserve">RESULTADOS: </t>
    </r>
    <r>
      <rPr>
        <sz val="11"/>
        <rFont val="Arial"/>
        <family val="2"/>
      </rPr>
      <t xml:space="preserve">La idea  general  de esta actividad  es formar e insentivar a los niños  desde temprana edad para que sean capaces  de desarrollar su potencial y/o capacidades a nivel  cognitivo, social, creativa y emocional que le ayudara a desarrollarse mejor ante la sociedad,ademas que es de vital importancia involucrar a los padres, docentes para que junto con la biblioteca  los  niños, jovenes y adultos se motiven y tengan gusto por la lectura , escritura, disfrute de los libros, logrando un aporte importante a la sociedad al formar   hombres y mujeres libres motivados a servir a la humanidad .
</t>
    </r>
  </si>
  <si>
    <r>
      <t xml:space="preserve">OBJETIVO DE LA ACTIVIDAD: </t>
    </r>
    <r>
      <rPr>
        <sz val="12"/>
        <rFont val="Arial"/>
        <family val="2"/>
      </rPr>
      <t xml:space="preserve">Participar y apoyar esta fiesta patria en Yumbo y Mulaló
</t>
    </r>
    <r>
      <rPr>
        <b/>
        <sz val="12"/>
        <rFont val="Arial"/>
        <family val="2"/>
      </rPr>
      <t xml:space="preserve">DESCRIPCION DE LA ACTIVIDAD: </t>
    </r>
    <r>
      <rPr>
        <sz val="12"/>
        <rFont val="Arial"/>
        <family val="2"/>
      </rPr>
      <t xml:space="preserve">Se participa con apoyo logístico desde el IMCY a la secretaría de gobierno de la alcaldía de Yumbo participando en desfile por las calles de nuestro municipio con un recorrido desde el parque Belalcázar hasta el parque Bolívar. Y en Mulaló con cubrimiento fotográfico y apoyo a la actividad con refriguerios, hidratación e intervención musical. La actividad consiste en una cabalgata que se hace en Mulaló hasta llegar al parque principal del corregimiento, donde Simón Bolívar hace una intervención con un personaje de la comunidad que lo representa y después una ofranda floral.
</t>
    </r>
    <r>
      <rPr>
        <b/>
        <sz val="12"/>
        <rFont val="Arial"/>
        <family val="2"/>
      </rPr>
      <t xml:space="preserve">ACTIVIDAD: </t>
    </r>
    <r>
      <rPr>
        <sz val="12"/>
        <rFont val="Arial"/>
        <family val="2"/>
      </rPr>
      <t xml:space="preserve">celebracion dia 20 de julio
</t>
    </r>
    <r>
      <rPr>
        <b/>
        <sz val="12"/>
        <rFont val="Arial"/>
        <family val="2"/>
      </rPr>
      <t xml:space="preserve">POBLACION IMPACTADA: 3,500
RESULTADOS: </t>
    </r>
    <r>
      <rPr>
        <sz val="12"/>
        <rFont val="Arial"/>
        <family val="2"/>
      </rPr>
      <t>Resultados positivos, con la comunidad que salió a los parques y a las calles para ver el desfile que se realizó para conmemorar esta fiesta nacional como es el grito de independencia. Con este desfile que contó con la banda de los Bomberos, la banda juvenil, los soldados del ejército, las secretarías de la alcaldía y de los descentralizados se logró el objetivo, conmemorar esta magna fecha. Al igual en Mulaló el resultado fue positivo, la comunidad y los visitantes estuvieron atentos a esta celebración.</t>
    </r>
  </si>
  <si>
    <t>A corte julio se esta llevando a cabo la ejecucion de el respectivo taller en el IMCY</t>
  </si>
  <si>
    <t>OBJETIVO DE LA ACTIVIDAD:  GRADOS Y AUDICION  DE LOS ESTUDIANTES DE 2 Y 4 SEMESTRE DEL AÑO 2023.
DESCRIPCION DE LA ACTIVIDAD: Se organizo un orden del dia para la audicion y grados  año 2023 SEMESTRE 2 Y 4
ACTIVIDAD: PROGRAMA DE CEREMONIA DE GRADO ESCUELA DE MUSICA 2023
12 DE JULIO DE 2023
MUSEO SAN SEBASTIAN
En nombre del alcalde Jhon Jairo Santamaría Perdomo y el Gerente del Instituto Municipal de Cultura de Yumbo Edwin Cortázar Villabón, les damos la cordial bienvenida a la ceremonia de grado de la Escuela de Música IMCY 2023.
Gracias por acompañarnos en este día tan especial para nosotros y por supuesto para nuestros estudiantes y próximos graduandos. Así que sin más preámbulos damos inicio al orden del día.
1. Himno a la Republica de Colombia
2. Himno al Departamento del Valle del Cauca
3. Himno al municipio de Yumbo
4. Palabras de la estudiante Dilian Liney Mambuscay Montero
5. Palabras del licenciado Ovidio López Chilito, coordinador de la Escuela de Música.
6. Palabras del Gerente del Instituto Municipal de Cultura de Yumbo, Edwin Cortázar Villabón.
7. Entrega de bandera de estudiantes de 4 semestre a estudiantes de 3er semestre: 
ENTREGA ALEXIS MARTINEZ SALINAS
RECIBE: RUBI OROZCO
8. Entrega de reconocimientos:
- Reconocimiento a la perseverancia estudiante DILIAN LINEY MAMBUSCAY
- Reconocimiento a la excelencia al estudiante ALEXIS MARTINEZ SALINAS
9. Antes de realizar la entrega de los diplomas me dispongo a leer el acta de grado:
10. Brindis lo realizara el profesor ALEXANDER DUQUE
11. Se invita a los estudiantes a una atención en nombre de la gerencia del IMCY al segundo piso
PROGRAMA AUDICIÓN ESCUELA DE MÚSICA IMCY  PERIODO 2023
Himno a la república de Colombia
Himno al departamento del valle del cauca
Himno al municipio de Yumbo
1. Palabras del gerente del instituto de cultura Dr. Edwin Cortázar Villabón
1. VIENTOS MADERA: GUIDO HERNAN CAMACHO
INTÉRPRETE: Angie Nicol Giraldo Bedoya estudiante de cuarto semestre de saxofón
OBRA 1: Estudio para saxofón
OBRA 2: El lago de los cisnes de Shaykoski
Acompañada en la guitarra por el estudiante de IV semestre Yuseth Díaz Acevedo
INTÉRPRETE: Jennifer Escobar Dagua estudiante de cuarto semestre de saxofón
OBRA 1: Estudio para saxofón
OBRA 2: Patasdilo del compositor Carlos Vieco Ortiz
Acompañada en la guitarra por los estudiantes de IV semestre Yuseth Díaz Acevedo y Alexis Martínez Salinas
TROMPETA: ISBEL CHAMIZO HERNÁNDEZ 
Estudiante: Robert Camayo Valencia.
Presenta los Duetos:
Air (Allegretto poco Andante de Wolfgang Amadeus Mozart). Air de André Grétry.
Acompañado en el saxofón alto por la estudiante de cuarto semestre Jennifer Escobar.
POBLACION IMPACTADA: En  este primer semestre del año 2023 se realiza la audicion de los estudiantes de 2 y 4 semestre,y se realizo el grado de los de 4 semestre que cumplieron con todo el curriclum academico quedando asi del 2 semestre con 17  estudiantes  y 4 semestre graduando 10 estudiantes 
RESULTADOS: Se logro realizar las  actividades programadas, cumpliendo el orden del dia planteado para cada actividad, la audicion y el grado.
SE GRADUARON 10 ESTUDIANTES DE 13 QUE ASISTIERON AL 4 SEMESTRE</t>
  </si>
  <si>
    <t>con el objetivo de fomentar la circulacion artista y cultural, el instituto municipal de cultura ha venido generando el apoyo a las diferentes organizaciones culturales apoyo para el traslado y apoyo a eventos artisticos, entre ellos se ha apoyado: Grupo de teatro medinate la corporacion arlekin, fundacion nuestra tierra, fundacion soy colombiano.</t>
  </si>
  <si>
    <r>
      <rPr>
        <b/>
        <sz val="11"/>
        <rFont val="Arial"/>
        <family val="2"/>
      </rPr>
      <t>OBJETIVO DE LA ACTIVIDAD:</t>
    </r>
    <r>
      <rPr>
        <sz val="11"/>
        <rFont val="Arial"/>
        <family val="2"/>
      </rPr>
      <t xml:space="preserve"> Capacitación en la Ley 1185 de 2008 donde se habla de Patrimonio Cultural de una Nación. Al igual se habla de Patrimonio Arqueológico, Patrimonio Material, Patrimonio Inmaterial y Patrimonio Arqueológico. 
</t>
    </r>
    <r>
      <rPr>
        <b/>
        <sz val="11"/>
        <rFont val="Arial"/>
        <family val="2"/>
      </rPr>
      <t>DESCRIPCION DE LA ACTIVIDAD:</t>
    </r>
    <r>
      <rPr>
        <sz val="11"/>
        <rFont val="Arial"/>
        <family val="2"/>
      </rPr>
      <t xml:space="preserve"> Se envía la Ley del Patrimonio 1185 por WhatsApps a todos los estudiantes y que ademá de conocerla, que sepan que existe una Ley que protege nuestro Patrimonio y tambien se hace presencialidad en lagunas sedes de las instituciones educativas y privadas. Los estudiantes tienen una responsabilidad como ciudadanos de Proteger, Salvaguardar, Recuperar, Sotener, Conservar y Divulgar el Patrimonio del Municipio de Yumbo.
</t>
    </r>
    <r>
      <rPr>
        <b/>
        <sz val="11"/>
        <rFont val="Arial"/>
        <family val="2"/>
      </rPr>
      <t>ACTIVIDAD</t>
    </r>
    <r>
      <rPr>
        <sz val="11"/>
        <rFont val="Arial"/>
        <family val="2"/>
      </rPr>
      <t xml:space="preserve">
1. Socialización de la Ley 1185 de 2008 protección y salvaguardia del Patrimonio Cultural enviado a profesores a travès de las redes sociales, febrero 23 (5.000 estudiantes)
2. Instituciòn Educativa Josè Marìa Còrdoba, marzo 28, 20 estudiantes
3. Instituciòn Educativa Alberto Mendoza Mayor, sede Liceo Comercial, marzo 29, 20 estudiantes
4. Instituciòn Educativa Antonia Santos, marzo 29, 20 estudiantes
5. Instituciòn Educativa Ceat General, sede Johnn F. Kennedy, marzo 30, 20 estudiantes
6. Envìo ley Patrimonio a grupos de difusiòn de profesores, abril 28 (6.000 estudiantes) 
MAYO
1. Rosa Zárate de Peña, mayo 03, 400 estudiantes, coordinador Arcesio Ceballos
2. Policarpa Salavarrieta, mayo 12, 40 estudiantes, profesora Martha Belalcázar
3. Ceat General y la sede Johnn F. Kenney, mayo 20, 90 estudiantes, Coordina Universidad del Valle
</t>
    </r>
    <r>
      <rPr>
        <b/>
        <sz val="11"/>
        <rFont val="Arial"/>
        <family val="2"/>
      </rPr>
      <t xml:space="preserve">JULIO
</t>
    </r>
    <r>
      <rPr>
        <sz val="11"/>
        <rFont val="Arial"/>
        <family val="2"/>
      </rPr>
      <t xml:space="preserve">1. Socialización de la Ley 1185 de 2008 protección y salvaguardia del Patrimonio Cultural enviado a profesores a travès de las redes sociales, febrero 23 (5.000 estudiantes)
2. Instituciòn Educativa Josè Marìa Còrdoba, marzo 28, 20 estudiantes, coordina Bienestar Social
3. Instituciòn Educativa Alberto Mendoza Mayor, sede Liceo Comercial, marzo 29, 20 estudiantes
4. Instituciòn Educativa Antonia Santos, marzo 29, 20 estudiantes, coordina Bienestar social
5. Instituciòn Educativa Ceat General, sede Johnn F. Kennedy, marzo 30, 20 estudiantes
6. Envìo ley Patrimonio a grupos de difusiòn de profesores, abril 28 (6.000 estudiantes) 
7. Rosa Zárate de Peña, mayo 03, 400 estudiantes, coordinador Arcesio Ceballos
8. Policarpa Salavarrieta, mayo 12, 40 estudiantes, profesora Martha Belalcázar
9. Ceat General y la sede Johnn F. Kenney, mayo 20, 90 estudiantes, Coordina Universidad del Valle
</t>
    </r>
    <r>
      <rPr>
        <b/>
        <sz val="11"/>
        <rFont val="Arial"/>
        <family val="2"/>
      </rPr>
      <t xml:space="preserve">AGOSTO
</t>
    </r>
    <r>
      <rPr>
        <sz val="11"/>
        <rFont val="Arial"/>
        <family val="2"/>
      </rPr>
      <t xml:space="preserve">1.Socialización de la Ley 1185 de 2008 protección y salvaguardia del Patrimonio Cultural enviado a profesores a travès de las redes sociales, febrero 23 (5.000 estudiantes)
2.Instituciòn Educativa Josè Marìa Còrdoba, marzo 28, 20 estudiantes, coordina Bienestar Social
3.Instituciòn Educativa Alberto Mendoza Mayor, sede Liceo Comercial, marzo 29, 20 estudiantes
4.Instituciòn Educativa Antonia Santos, marzo 29, 20 estudiantes, coordina Bienestar social
5.Instituciòn Educativa Ceat General, sede Johnn F. Kennedy, marzo 30, 20 estudiantes
6.Envìo ley Patrimonio a grupos de difusiòn de profesores, abril 28 (6.000 estudiantes) 
7.Rosa Zárate de Peña, mayo 03, 400 estudiantes, coordinador Arcesio Ceballos
8.Policarpa Salavarrieta, mayo 12, 40 estudiantes, profesora Martha Belalcázar
9.Ceat General y la sede Johnn F. Kenney, mayo 20, 90 estudiantes, Coordina Universidad del Valle
</t>
    </r>
    <r>
      <rPr>
        <b/>
        <sz val="11"/>
        <rFont val="Arial"/>
        <family val="2"/>
      </rPr>
      <t xml:space="preserve">CANTIDAD DE POBLACION IMPACTADA: 6570
RESULTADOS: </t>
    </r>
    <r>
      <rPr>
        <sz val="11"/>
        <rFont val="Arial"/>
        <family val="2"/>
      </rPr>
      <t xml:space="preserve">Los estudiantes reconocieron que existe un patrimonio cultural, el cual hay que conservarlo ya que en la actualidad se siguen encontrado vestigios e historias que hablan de nuestro municipio de Yumbo.  Aprendieron que hay que proteger, salvaguardar, conservar, sostener y divulgar nuestro Patrimonio Cultural. </t>
    </r>
  </si>
  <si>
    <r>
      <rPr>
        <b/>
        <sz val="12"/>
        <rFont val="Arial"/>
        <family val="2"/>
      </rPr>
      <t>OBJETIVO DE LA ACTIVIDAD:</t>
    </r>
    <r>
      <rPr>
        <sz val="12"/>
        <rFont val="Arial"/>
        <family val="2"/>
      </rPr>
      <t xml:space="preserve"> El objetivo es empezar a tejer la historia del municipio de Yumbo en una Línea de Tiempo y acontecimientos importantes donde se resalta el patrimonio inmaterial, material, natural y arqueològico, donde se cuentan las diferentes èpocas vividas en pro de la recuperaciòn de la memoria històtica del municipio.  
</t>
    </r>
    <r>
      <rPr>
        <b/>
        <sz val="12"/>
        <rFont val="Arial"/>
        <family val="2"/>
      </rPr>
      <t>DESCRIPCION DE LA ACTIVIDAD:</t>
    </r>
    <r>
      <rPr>
        <sz val="12"/>
        <rFont val="Arial"/>
        <family val="2"/>
      </rPr>
      <t xml:space="preserve"> Se envìa la historia a los colegios por medio de whatsaap. Los profesores a su vez envìan el material a sus estudiantes. Aquì se manejas tres oportunidades, conocimiento del profesor, del padre de familia y del estudiante. Estas historias se envìa aproximadamente a 150 profesores que estàn en la lista de difusiòn. Aquí hay rectores, coordinadores profesores y orientadores, los cuales reenvìan a sus grupos de profesores y asì la lista se aumenta el nùmero de impactos a profesores y estudiantes. En estas listas tambièn estàn algunos profesores de los colegios privados.
</t>
    </r>
    <r>
      <rPr>
        <b/>
        <sz val="12"/>
        <rFont val="Arial"/>
        <family val="2"/>
      </rPr>
      <t>ACTIVIDAD:
FEBRERO</t>
    </r>
    <r>
      <rPr>
        <sz val="12"/>
        <rFont val="Arial"/>
        <family val="2"/>
      </rPr>
      <t xml:space="preserve">
1. Febrero 09 Nuestros sìmbolos
2. Febrero 16 Tipos de Patrimonio
3. Febrero 23 Ley Patrimonio 1185
</t>
    </r>
    <r>
      <rPr>
        <b/>
        <sz val="12"/>
        <rFont val="Arial"/>
        <family val="2"/>
      </rPr>
      <t>MARZO</t>
    </r>
    <r>
      <rPr>
        <sz val="12"/>
        <rFont val="Arial"/>
        <family val="2"/>
      </rPr>
      <t xml:space="preserve">
4. Marzo 02 Monumento al trabajador y la industria
5. Marzo 09 Fray Peña
6. Marzo 16 Carretera Yumbo La Cumbre
7. Marzo 23 Gastronomìa Yumbeña
8. Marzo 30 Hornos de barro calentados con leña
</t>
    </r>
    <r>
      <rPr>
        <b/>
        <sz val="12"/>
        <rFont val="Arial"/>
        <family val="2"/>
      </rPr>
      <t>ABRIL</t>
    </r>
    <r>
      <rPr>
        <sz val="12"/>
        <rFont val="Arial"/>
        <family val="2"/>
      </rPr>
      <t xml:space="preserve">
9. Abril 13 Manifestaciones culturales semana santa
10. Abril 20 Embarcaciones en Yumbo
11. Abril 27 Ladrillera Pio Baffoni
</t>
    </r>
    <r>
      <rPr>
        <b/>
        <sz val="12"/>
        <rFont val="Arial"/>
        <family val="2"/>
      </rPr>
      <t>MAYO</t>
    </r>
    <r>
      <rPr>
        <sz val="12"/>
        <rFont val="Arial"/>
        <family val="2"/>
      </rPr>
      <t xml:space="preserve">
12 Mayo 04 Guaca de Jacinto
13 Mayo 11 Semana Municipalidad
14 Mayo 18 Cerro de las tres cruces
15 Mayo 25 Parteras en Yumbo
16 La casa, mayo 02
17 Había una vez…, mayo 09
18 Las pinturas de Willy, mayo 16
19 Chumba la cachumba mayo 23
20 Confundiendo historias mayo 30
21Mayo 03 Asoma Candela
22 Mayo 10 Bandera de Yumbo
23 Mayo 17 Afrocolombianidad
24 Mayo 24 Teatro Belalcázar
25 Mayo 31 Iglesia del Puerto o Señor de la Buena Esperanza
</t>
    </r>
    <r>
      <rPr>
        <b/>
        <sz val="12"/>
        <rFont val="Arial"/>
        <family val="2"/>
      </rPr>
      <t>JUNIO</t>
    </r>
    <r>
      <rPr>
        <sz val="12"/>
        <rFont val="Arial"/>
        <family val="2"/>
      </rPr>
      <t xml:space="preserve">
1. Junio 01 Balto Puente
2. Junio 08 Teatro Belalcázar
3. Junio 15 Paso de la Torre
</t>
    </r>
    <r>
      <rPr>
        <b/>
        <sz val="12"/>
        <rFont val="Arial"/>
        <family val="2"/>
      </rPr>
      <t>JULIO</t>
    </r>
    <r>
      <rPr>
        <sz val="12"/>
        <rFont val="Arial"/>
        <family val="2"/>
      </rPr>
      <t xml:space="preserve">
4. Julio 13 Festividades La Chanca
5. Julio 20 Gitanos en Yumbo
6. Julio 27 Ruta turística Yumbillo - Dapa
</t>
    </r>
    <r>
      <rPr>
        <b/>
        <sz val="12"/>
        <rFont val="Arial"/>
        <family val="2"/>
      </rPr>
      <t xml:space="preserve">AGOSTO
</t>
    </r>
    <r>
      <rPr>
        <sz val="12"/>
        <rFont val="Arial"/>
        <family val="2"/>
      </rPr>
      <t xml:space="preserve">22.Agosto 03 Historia cometas
23.Agosto 10 Piedra Cementerio
24.Agosto 17 Estatua Fray Peña
25.Agosto 24 Celebraciones en Yumbo
26.Agosto 31 Bicicletas en Yumbo
</t>
    </r>
    <r>
      <rPr>
        <b/>
        <sz val="12"/>
        <rFont val="Arial"/>
        <family val="2"/>
      </rPr>
      <t xml:space="preserve">POBLACION IMPACTADA: 5,000
RESULTADOS: </t>
    </r>
    <r>
      <rPr>
        <sz val="12"/>
        <rFont val="Arial"/>
        <family val="2"/>
      </rPr>
      <t>El resultado es positvo ya que hay alguna retroalimentaciòn con algunos docentes. Algunos transforman positivamente la informaciòn enviada. Otros docentes hacen los comentarios de la historia donde evocan experiencias vivenciales con los estudiantes. Y otros aportan con relatos que han vivido de acuerdo a la historia enviada, con esto podemos alimentar la historia de Yumbo.</t>
    </r>
  </si>
  <si>
    <r>
      <rPr>
        <b/>
        <sz val="12"/>
        <rFont val="Arial"/>
        <family val="2"/>
      </rPr>
      <t>OBJETIVO DE LA ACTIVIDAD:</t>
    </r>
    <r>
      <rPr>
        <sz val="12"/>
        <rFont val="Arial"/>
        <family val="2"/>
      </rPr>
      <t xml:space="preserve"> Realizar lectura en voz alta en los colegios con historias de Yumbo y fortalecer hàbitos de lectura
</t>
    </r>
    <r>
      <rPr>
        <b/>
        <sz val="12"/>
        <rFont val="Arial"/>
        <family val="2"/>
      </rPr>
      <t>DESCRIPCION DE LA ACTIVIDAD:</t>
    </r>
    <r>
      <rPr>
        <sz val="12"/>
        <rFont val="Arial"/>
        <family val="2"/>
      </rPr>
      <t xml:space="preserve"> Se  narra una historia en voz alta. Algunas historias con instrumentos ancestrales, otras con guitarra o Ukelele. Se cuentas historias de el cacique Petecuy y su hija Menga, Cacique Jacinto, Yumbo en lìnea de tiempo como parte de la historia de nuestro municipio. Se narra una historia de Guillermina como parte de la historia mùsica para la vida, la de los primeros habitantes de Yumbo, historias que plantean los profesores al igual que salidas pegagògicas contando la historia de Yumbo. Se termina la actividad con los niños donde ellos se apropian de un libro y lo leen. 
</t>
    </r>
    <r>
      <rPr>
        <b/>
        <sz val="12"/>
        <rFont val="Arial"/>
        <family val="2"/>
      </rPr>
      <t>ACTIVIDAD:
FEBRERO</t>
    </r>
    <r>
      <rPr>
        <sz val="12"/>
        <rFont val="Arial"/>
        <family val="2"/>
      </rPr>
      <t xml:space="preserve">
1 Febrero 07, colegio Takeuchi, Patrimonio Natural
2 Febrero 13, Antonia Santos, Indìgenas
3 Febrero 14, Sagrado Corazòn, Patrimonio Natural
4 Febrero 15, Colegio Mayor, Indìgenas, Transiciòn 
5 Febrero 15, Elìas Quintero, Indìgenas
6 Febrero 16 Colegio CES, Indìgenas
7 Febrero 17, Manuela Beltràn, Guaca Jacinto 
8 Febrero 20, Sagrado Corazòn, Indìgenas
9 Febrero 20, Sagrado Corazòn, Indìgenas
10 Febrero 21, Antonia Santos, Indìgenas
11 Febrero 22, Manuela Beltràn, Indìgenas 
12 Febrero 23, Fundaciòn Caracolì, Patrimonio 
13 Febrero 24, Leonor Lourido, Patrimonio Natural 
14 Febrero 27, Pedro Sànchez Tello, Guaca Jacinto
15 Febrero 28, Manuela Beltràn, Indìgenas
</t>
    </r>
    <r>
      <rPr>
        <b/>
        <sz val="12"/>
        <rFont val="Arial"/>
        <family val="2"/>
      </rPr>
      <t>MARZO</t>
    </r>
    <r>
      <rPr>
        <sz val="12"/>
        <rFont val="Arial"/>
        <family val="2"/>
      </rPr>
      <t xml:space="preserve">
16 Marzo 01 Hèctor Saavedra, Guaca Jacinto
17 Marzo 01, Manuela Beltràn, Indìgenas
18 Marzo 03, Colegio Àgape, Guaca Jacinto 
19 Marzo 03, Antonia Santos, Guaca Jacinto
20 Marzo 06, Ceat General, Guaca Jacinto
21 Marzo 06, CES Kids Fray Peña, Guaca Jacinto
22 Marzo 07, Amèricas Parte Baja, Indìgenas
23 Marzo 08, Colegio San Francisco Javier, Guaca Jacinto
24 Marzo 15, Antonia Santos, Indìgenas
25 Marzo 21, Titàn Guacandà, Guaca Jacinto
26 Marzo 23, CES Kids Fray Peña, gastronomìa yumbeña
27 Marzo 31, Antonia Santos, Patrimonio natural
</t>
    </r>
    <r>
      <rPr>
        <b/>
        <sz val="12"/>
        <rFont val="Arial"/>
        <family val="2"/>
      </rPr>
      <t>ABRIL</t>
    </r>
    <r>
      <rPr>
        <sz val="12"/>
        <rFont val="Arial"/>
        <family val="2"/>
      </rPr>
      <t xml:space="preserve">
28 Abril 10, Ceat General, Guaca Jacinto, primero
29 Abril 11 Ceat General, Indìgenas en Yumbo
30 Abril 11 Antonia Santos, Llegada de los españoles
31 Abril 12 Irene Ferrerosa, Indìgenas
32 Abril 12 Villa Esperanza, Indìgenas
33 Abril 12 Antonia Santos, Guaca Jacinto
34 Abril 13 Rosa Zàrate de Peña La Olga
35 Abril 14 Metropolitano Yumbo, lìnea tiempo
36 Abril 14 Antonia Santos, llegada españoles
37 Abril 17 Juan XXIII, Guaca Jacinto
38 Abril 18 CES Fray Peña, Que es Patrimonio
39 Abril 19 Panorama, Indìgenas  
40 Abril 19 Antonia Santos, Guaca Jacinto
41 Abril 19 Antonia Santos, Indìgenas
42 Abril 20 Pedro Sànchez Tello, dìa idioma
43 Abril 21 Fundaciòn Caracolì, capacitaciòn cuentos 
44 Abril 21 Manuela Beltràn, Dìa del idioma
45 Abril 24 Antonia Santos, llegada españoles
46 Colegio Mayor, Indígenas en Yumbo
47 Mayo 02, Juan XXIII, Guaca Jacinto
48 Mayo 03 Rosa Zárate de Peña, Guaca Jacinto 
49 Mayo 05 GABO Sede Américas parte Alta 
50 Mayo 05 Elías Quintero, Indígenas en Yumbo
51 Mayo 09 Juan XXIII, Guaca Jacinto
52 Mayo 10 Ceat General, Indígenas Yumbo
53 Mayo 12 Leonor Lourido, Guaca Jacinto
54 Mayo 12 Policarpa Salavarrieta, Salida Pedagógica Yumbo
55 Mayo 15 Juan Bautista Palomino, Guaca Jacinto
56 Mayo 15 CES Kids Afrocolombianidad 
57 Mayo 15 Manuel María Sánchez, Indígenas en  Yumbo 
58 Mayo 15 CES Kids Afrocolombianidad 
59 Mayo 16 CES Kids, Afrocolombianidad 
60 Mayo 17 GABO Américas baja, Afrocolombianidad
61 Mayo 17 Manuél María Sánchez, Indígenas en Yumbo
62 Mayo 23 Manuel María Sánchez, Brújulas, Guaca de Jacinto
63 Mayo 24 Titán Guacandá, Guaca de Jacinto
64 Mayo 24 Elías Quintero, Guaca de Jacinto
65 Mayo 25 Titán Guacandá, Indígenas en Yumbo 
66 Mayo 29 Antonia Santos, tradición oral
</t>
    </r>
    <r>
      <rPr>
        <b/>
        <sz val="12"/>
        <rFont val="Arial"/>
        <family val="2"/>
      </rPr>
      <t xml:space="preserve">JUNIO
</t>
    </r>
    <r>
      <rPr>
        <sz val="12"/>
        <rFont val="Arial"/>
        <family val="2"/>
      </rPr>
      <t xml:space="preserve">67 Junio 01 José María Córdoba, indígenas en Yumbo
68 Junio 05 Américas Alta, indígenas en Yumbo 
69 Junio 05 Villa Esperanza, afrocolombianidad
70 Junio 05 Titán Guacandá, indígenas en Yumbo, jardín 
71 Junio 05 Juan Bautísta Palomino, que es patrimonio
72 Juni 06 Colegio GAIA, indígenas en Yumbo
73 Junio 08 Policarpa Salavarrieta, patrimonio 
74 Junio 09 CIDEA PRAE CVC, patrimonio natural
75 Junio 13 Manuel María Sánchez, Indígenas en Yumbo
76 Junio 14 San Pedro Claver, patrimonio Natural 
77 Junio 16 Manuel María Sánchez, Indígenas en Yumbo
78 Junio 16 José María Córdoba, Guaca Jacinto
79 Junio 27 Colegio Takeuchi, patrimonio natural
</t>
    </r>
    <r>
      <rPr>
        <b/>
        <sz val="12"/>
        <rFont val="Arial"/>
        <family val="2"/>
      </rPr>
      <t>JULIO</t>
    </r>
    <r>
      <rPr>
        <sz val="12"/>
        <rFont val="Arial"/>
        <family val="2"/>
      </rPr>
      <t xml:space="preserve">
80 Julio 05 Cultivarte en Dapa, patrimonio natural
81 Julio 07 Vereda Platanares, Indígenas Yumbo
82 Julio 10 Manuela Beltrán, patrimonio natural 
83 Julio 11 Héctor Alfonso Saavedra, patrimonio natural 
84 Julio 11 Villa Esperanza,  patrimonio natural
85 Julio 14 Elías Quintero, Indígenas en Yumbo 
86 Julio 19 Titán Guacandá, patrimonio natural 
87 Julio 21 Miguel Antonio Caro 2, patrimonio 
88 Julio 24 Irene Ferrerosa, patrimonio natural 
89 Julio 24 Villa Esperanza, patrimonio natural 
</t>
    </r>
    <r>
      <rPr>
        <b/>
        <sz val="12"/>
        <rFont val="Arial"/>
        <family val="2"/>
      </rPr>
      <t xml:space="preserve">AGOSTO
</t>
    </r>
    <r>
      <rPr>
        <sz val="12"/>
        <rFont val="Arial"/>
        <family val="2"/>
      </rPr>
      <t xml:space="preserve">1.Agosto 03 Flor de Montenegro
2.Agosto 10 Yumbo ilustrado Museo San Sebastián
3.Agosto 17 Libro Matronas de Yumbo
4.Agosto 24 Vigías Patrimonio
5.Agosto 31 Policía Programa de los Vigías
</t>
    </r>
    <r>
      <rPr>
        <b/>
        <sz val="12"/>
        <rFont val="Arial"/>
        <family val="2"/>
      </rPr>
      <t xml:space="preserve">POBLACION IMPACTADA: 2854
RESULTADOS: </t>
    </r>
    <r>
      <rPr>
        <sz val="12"/>
        <rFont val="Arial"/>
        <family val="2"/>
      </rPr>
      <t>Llegar a los colegios con historias en voz alta para incentivar a la lectura es una experiencia que se hace para cautivar a los estudiantes a travès de relatos cortos que generan reconocer la historia del municipio de Yumbo, con temas diferentes donde se habla de patrimonio natural, material, inmaterial y arqueològico. Esta actividad a tenido aceptaciòn por estudiantes y profesores.</t>
    </r>
  </si>
  <si>
    <r>
      <t xml:space="preserve">OBJETIVO DE LA ACTIVIDAD: </t>
    </r>
    <r>
      <rPr>
        <sz val="12"/>
        <rFont val="Arial"/>
        <family val="2"/>
      </rPr>
      <t xml:space="preserve">Celebraciòn y conmemoraciòn del dìa siete de agosto Batalla de Boyacà para recuperar la memoria històrica del municipio con historia de lo que pasò en el municipio de Yumbo y la Nueva Granada (Colombia) en línea de tiempo, acompañada de la Exposición La Cali que yo conocí
</t>
    </r>
    <r>
      <rPr>
        <b/>
        <sz val="12"/>
        <rFont val="Arial"/>
        <family val="2"/>
      </rPr>
      <t xml:space="preserve">DESCRIPCION DE LA ACTIVIDAD: </t>
    </r>
    <r>
      <rPr>
        <sz val="12"/>
        <rFont val="Arial"/>
        <family val="2"/>
      </rPr>
      <t xml:space="preserve">Se convoca a estudiantes de la Insituciòn Antoni Santos , la sede Antonia Santos de grados quinto y cuarto. Se convocan al auditorio del Instituto Municipal de Cultura de Yumbo IMCY, se narra la historia de la Batalla de Boyacà hecho de 1.819 que es un complemento de lo sucedido en 1.810 con el grito de independencia, además de narrar la historia de Yumbo en línea de tiempo desde el 7 de agosto hasta nuestros dias, contando simultaneamente con lo que pasaba en Cali, ya que la fecha de fundación de Cali aparece en el escudo de Yumbo.
</t>
    </r>
    <r>
      <rPr>
        <b/>
        <sz val="12"/>
        <rFont val="Arial"/>
        <family val="2"/>
      </rPr>
      <t>ACTIVIDAD:
-</t>
    </r>
    <r>
      <rPr>
        <sz val="12"/>
        <rFont val="Arial"/>
        <family val="2"/>
      </rPr>
      <t xml:space="preserve">Agosto 09, Celebraciòn Batalla de Boyacà 
-Agosto  11, Celebración Batalla de Boyacá 
</t>
    </r>
    <r>
      <rPr>
        <b/>
        <sz val="12"/>
        <rFont val="Arial"/>
        <family val="2"/>
      </rPr>
      <t xml:space="preserve">POBLACION IMPACTADA:
</t>
    </r>
    <r>
      <rPr>
        <sz val="12"/>
        <rFont val="Arial"/>
        <family val="2"/>
      </rPr>
      <t xml:space="preserve">180 estudiantes
</t>
    </r>
    <r>
      <rPr>
        <b/>
        <sz val="12"/>
        <rFont val="Arial"/>
        <family val="2"/>
      </rPr>
      <t xml:space="preserve">RESULTADOS: </t>
    </r>
    <r>
      <rPr>
        <sz val="12"/>
        <rFont val="Arial"/>
        <family val="2"/>
      </rPr>
      <t>Previo a esta actividad se venìa trabajando con los estudiantes de quinto y cuarto de la sede Antonia Santos, la historia polìtica de Colombia, es por eso que el tema resulto muy facil de entender por los estudiantes, donde ellos intervinieron positivamente con conocimiento del tema.</t>
    </r>
  </si>
  <si>
    <r>
      <t xml:space="preserve">OBJETIVO DE LA ACTIVIDAD: </t>
    </r>
    <r>
      <rPr>
        <sz val="11"/>
        <rFont val="Arial"/>
        <family val="2"/>
      </rPr>
      <t xml:space="preserve">Capacitar a los vigías del Patrimonio de la Institución Antoni Santos, en historia de Yumbo en línra de tiempo.
</t>
    </r>
    <r>
      <rPr>
        <b/>
        <sz val="11"/>
        <rFont val="Arial"/>
        <family val="2"/>
      </rPr>
      <t xml:space="preserve">DESCRIPCION DE LA ACTIVIDAD: </t>
    </r>
    <r>
      <rPr>
        <sz val="11"/>
        <rFont val="Arial"/>
        <family val="2"/>
      </rPr>
      <t xml:space="preserve">Se convoca a estudiantes de la Insituciòn Antonia Santos , la sede Antonia Santos de grados décimo. Esta convocatoria junto con la Policía de turismo de Cali se hace para contar la historia de Yumbo en línea de tiempo. Se hacen tres encuentros, el 08 agosto parque Alfonso López Pumarejo, agosto 15 parque Bolívar y agosto 22 parque Belalcázar (aunque esta fecha se corrió para agosto 26). Se cuenta las historia de los parques donde se hacían los encuentros junto con la historia de Yumbo. A esta actvidad fue invitado un gestor cultural de Yumbo Héctor Ceballos y el último día se invitó al profesor, pintor, dibujante y poeta Marcos Sánchez.
</t>
    </r>
    <r>
      <rPr>
        <b/>
        <sz val="11"/>
        <rFont val="Arial"/>
        <family val="2"/>
      </rPr>
      <t xml:space="preserve">ACTIVIDAD: 
</t>
    </r>
    <r>
      <rPr>
        <sz val="11"/>
        <rFont val="Arial"/>
        <family val="2"/>
      </rPr>
      <t xml:space="preserve">Agosto 08 Parque Alfonso López Pumarejo
Agosto  11 Parque Simón Bolívar
Agosto 26 Parque Belalcázar
</t>
    </r>
    <r>
      <rPr>
        <b/>
        <sz val="11"/>
        <rFont val="Arial"/>
        <family val="2"/>
      </rPr>
      <t xml:space="preserve">POBLACION IMPACTADA:
</t>
    </r>
    <r>
      <rPr>
        <sz val="11"/>
        <rFont val="Arial"/>
        <family val="2"/>
      </rPr>
      <t xml:space="preserve">40 estudiantes
</t>
    </r>
    <r>
      <rPr>
        <b/>
        <sz val="11"/>
        <rFont val="Arial"/>
        <family val="2"/>
      </rPr>
      <t xml:space="preserve">RESULTADOS
</t>
    </r>
    <r>
      <rPr>
        <sz val="11"/>
        <rFont val="Arial"/>
        <family val="2"/>
      </rPr>
      <t>Esta actividad que cada año se programa por parte de la Policía y donde el IMCY participa como aliado en la capacitación de patrimonio e historia de Yumbo, busca acercar a los estudiantes en conocer parte de la historia del municipio de Yumbo. Estos estudiantes que participan de esta actividad como Labor Social, en estas fechas salieron con un conocimiento básico de la historia de Yumbo, donde pudieron distinguir entre lo que es patrimonio material, inmaterial, natural y arqueológico. Dando un buen resultado y cumpliendo con el objetivo trazado por parte del programa establecido conjuntamente con la Policía de Turismo y el equipo de Patrimonio IMCY.</t>
    </r>
  </si>
  <si>
    <r>
      <rPr>
        <b/>
        <sz val="11"/>
        <rFont val="Arial"/>
        <family val="2"/>
      </rPr>
      <t>OBJETIVO DE LA ACTIVIDAD:</t>
    </r>
    <r>
      <rPr>
        <sz val="11"/>
        <rFont val="Arial"/>
        <family val="2"/>
      </rPr>
      <t xml:space="preserve"> Promover y desarrollar actividades en la comunidad, con el objetivo de fomentar por medio del arte la cultura socio familiar, ambiental, artística y ciudadana. para fortalecer el tejido social, la preservación de espacios y construcción de entornos amigables para la ciudadanía del municipio de Yumbo. 
</t>
    </r>
    <r>
      <rPr>
        <b/>
        <sz val="11"/>
        <rFont val="Arial"/>
        <family val="2"/>
      </rPr>
      <t>DESCRIPCION DE LA ACTIVIDAD:</t>
    </r>
    <r>
      <rPr>
        <sz val="11"/>
        <rFont val="Arial"/>
        <family val="2"/>
      </rPr>
      <t xml:space="preserve"> Apoyo a nuevas manifestaciones de la cultura urbana con jóvenes y adolescentes del municipio de yumbo en los 
espacios del centro cultural de Yumbo.
</t>
    </r>
    <r>
      <rPr>
        <b/>
        <sz val="11"/>
        <rFont val="Arial"/>
        <family val="2"/>
      </rPr>
      <t>ACTIVIDAD</t>
    </r>
    <r>
      <rPr>
        <sz val="11"/>
        <rFont val="Arial"/>
        <family val="2"/>
      </rPr>
      <t xml:space="preserve">
12 de Marzo 3:00 pm
Se apertura con la presentación de los jurados y los concursantes, se leen las reglas de la competencia, luego se inicia con la 1 batalla de Freestyle donde se da el en frentamiento de 2 o más participantes cuyo fin puede ser recreativo.
Premiación de los ganadores de la batalla de freestyle y se Finaliza el evento con la foto grupal de todos los participantes.
02 de Abril 3:00 pm
Se apertura con la presentación de los jurados y los concursantes, se leen las reglas de la competencia, luego se inicia con la 2 batalla de Freestyle donde se da el en frentamiento de 2 o más participantes cuyo fin puede ser recreativo.
Premiación de los ganadores de la batalla de freestyle y se Finaliza el evento con la foto grupal de todos los participantes.
30 de Abril 3:00 pm Se apertura con la presentación de los jurados y los concursantes, se leen las reglas de la competencia, luego se inicia con la 3 batalla de Freestyle donde se da el en frentamiento de 2 o más participantes cuyo fin puede ser recreativo.
Premiación de los ganadores de la batalla de freestyle y se Finaliza el evento con la foto grupal de todos los participantes.
22,23 y 24 de 
Maro 8:00 am
Pintacaritas: explorar diferentes facetas de la cultura. Emociones, 
decisión de elegir atreves la creatividad diferentes figuras por 
medio del maquillaje.
27,28 y 29 
Abril 2023 8:00 am Exposiciones sala IMCY: Exposicion enmarcada en la semana del agua donde 
se expone todos los dibujos realizados por los niños de las diferentes I.E.</t>
    </r>
  </si>
  <si>
    <t>EL instituto Municipal de Cultura como ente rector, a generado mediante gestion un primer acercamiento desde la escuela de artes integradas, con los proceso formativos y artisticos que se llevaron durante el evento del mono nuñez en ginera el cual es un evento declarado patrimonio de la humanidad.</t>
  </si>
  <si>
    <t>Se apoyo en la coordinación de las diferentes acciones encaminadas a la prestación del servicio de educación técnica laboral. Ademas se generaron estrategias con el fin de fortalecer los procesos como el PEI y seguimiento continuo a los profesores y alumnos.</t>
  </si>
  <si>
    <t>Se genera diagnostico de la infraestructura artística y cultural con el fin de generar las necesidades para la vigencia 2023, a corte abril se genera fichas para la contratacion de aseo, a corte agosto 31 se garantizaron espacios adecuados para la formacion artistica, a cual se generaron trabajos de resane, pintura y adecuaciones generales.</t>
  </si>
  <si>
    <t xml:space="preserve">se genera diagnostico de las diferentes acciones en términos de infraestructura TI para la vigencia 2023, a corte abril se establece diagnostico de actualizacion de los diferentes sofware, la correpcion preventiva de algunos hadware. A corte agosto 31 se realizaron diferentes acciones encaminadas al mantenimiento correctivo y preventivo de los diferentes hardware y software, en las oficinas de control interno, gestion humana y oficina de calidad y escuela </t>
  </si>
  <si>
    <r>
      <t xml:space="preserve">OBJETIVO DE LA ACTIVIDAD: </t>
    </r>
    <r>
      <rPr>
        <sz val="11"/>
        <rFont val="Arial"/>
        <family val="2"/>
      </rPr>
      <t xml:space="preserve">Promover la gestión institucional a través de 60 publicaciones en la página web www.imcy.gov.co 
</t>
    </r>
    <r>
      <rPr>
        <b/>
        <sz val="11"/>
        <rFont val="Arial"/>
        <family val="2"/>
      </rPr>
      <t xml:space="preserve">DESCRIPCION DE LA ACTIVIDAD: </t>
    </r>
    <r>
      <rPr>
        <sz val="11"/>
        <rFont val="Arial"/>
        <family val="2"/>
      </rPr>
      <t xml:space="preserve">Publicar constantemente información sobre los procesos, proyectos y actividades realizadas por la entidad o de apoyo, a través de boletines de prensa; además de planes institucionales, resoluciones, informes de ley, entre otros.
</t>
    </r>
    <r>
      <rPr>
        <b/>
        <sz val="11"/>
        <rFont val="Arial"/>
        <family val="2"/>
      </rPr>
      <t xml:space="preserve">ACTIVIDAD:
ENERO Y FEBRERO
</t>
    </r>
    <r>
      <rPr>
        <sz val="11"/>
        <rFont val="Arial"/>
        <family val="2"/>
      </rPr>
      <t xml:space="preserve">-Inscripciones abiertas para talleres de formación artística 2023
-Convocatoria para el 17mo concurso nacional danza en Pareja “Soy colombiano” 2023
-Convocatoria 25 encuentro Nacional de danza “Nuestra Tierra”
-La “Maleta Viajera” llego a la biblioteca publica
-Inscripciones abiertas para bandas sinfónicas
-Extensión plazo de inscripción talleres de formación artística
-Plan decenal de Cultura 2022-2032
-Banco de la republica entrega material didáctico al IMCY
-Cierre de vía principal del Centro Cultural de yumbo
-El freestyle Yumbeño conforma Liga Privada
-Plan de tecnologías de la información y comunicación 2023
-Plan anticorrupción y de Atención al Ciudadano 2023
-Plan de Previsión de Talento Humano 2023
-Plan de Bienestar Social, Estímulos e Incentivos 2023
-Plan de Seguridad y Privacidad de la Información 2023
-Plan de Tratamiento de Riesgos de Seguridad y -Privacidad de la Información 2023
-Plan Institucional de Capacitación 2023
-Plan Anual de Seguridad y Salud en el Trabajo 2023
-Plan Anual de Seguridad y Salud en el Trabajo 2023
-Plan Institucional de Archivo PINAR 2023
-Plan Anual de Vacantes 2023
-Plan de Previsión de Talento Humano 2023
-Adecuación, Dotación y Mantenimiento de la Infraestructura artística y cultural
-Fortalecimiento de la diversidad de expresiones culturales y la economía creativa mediante estrategias 
-Fortalecimiento de las estrategias de la Biblioteca Pública 2023
-Implementación de estrategias de formación y capacitación artística
-Implementación de estrategias para la Gestión, protección y salvaguardia del patrimonio cultural,
-Resolución Plan Anticorrupción y de Atención al Ciudadano 10-03-18-10 del 26 de enero de 2023
-Resolución Plan Estratégico Talento Humano 2023
-Resolución Planes Institucionales 2023
-Resolución Presupuesto General Vigencia 2023
-Informe de Evaluación Independiente del Sistema de Control Interno - pormenorizado- julio a diciembre 2022
-Informe Gestión IMCY 2022
-Plan operativo del PDC 2022-2032
-Plan-Decenal-de-Cultura-de-Yumbo-2022-2032
-Informe de Austeridad en el Gasto oct a dic 2022
-Informe PQRSDF octubre - diciembre 2022
-Plan Anual de Auditoria 2023
-Seguimiento al Plan Anticorrupción tercer cuatrimestre 2022
-PR-CI-01-AUDITORIAS INTERNAS
</t>
    </r>
    <r>
      <rPr>
        <b/>
        <sz val="11"/>
        <rFont val="Arial"/>
        <family val="2"/>
      </rPr>
      <t xml:space="preserve">MARZO
</t>
    </r>
    <r>
      <rPr>
        <sz val="11"/>
        <rFont val="Arial"/>
        <family val="2"/>
      </rPr>
      <t xml:space="preserve">-Fiesta Teatral de Yumbo “Actuando en Unidad”
-Cultura Ambiental en la Semana del Agua
-Resultados Convocatoria 25 Nal. Danzas “Nuestra Tierra” IMCY 2023
-Primer Concierto Interreligioso en Yumbo
-Desarrollo Interno municipal Danza 
-Acceso libros con “Llave del Saber”
-Semana Mayor 
</t>
    </r>
    <r>
      <rPr>
        <b/>
        <sz val="11"/>
        <rFont val="Arial"/>
        <family val="2"/>
      </rPr>
      <t>MAYO
-</t>
    </r>
    <r>
      <rPr>
        <sz val="11"/>
        <rFont val="Arial"/>
        <family val="2"/>
      </rPr>
      <t xml:space="preserve">Vuelven las retretas a Yumbo
-Se acerca rendición de cuentas vigencia IMCY 2022
</t>
    </r>
    <r>
      <rPr>
        <b/>
        <sz val="11"/>
        <rFont val="Arial"/>
        <family val="2"/>
      </rPr>
      <t xml:space="preserve">JUNIO
</t>
    </r>
    <r>
      <rPr>
        <sz val="11"/>
        <rFont val="Arial"/>
        <family val="2"/>
      </rPr>
      <t xml:space="preserve">-Inscripciones Abiertas para Talleres de formación Artística
-Primera muestra artística IMCY 2023 “Un Viaje al Pasado”
-25 años de folclor se celebra en Yumbo con el encuentro de danzas “Nuestra Tierra”
-El IMCY abre inscripciones Escuela de Artes
</t>
    </r>
    <r>
      <rPr>
        <b/>
        <sz val="11"/>
        <rFont val="Arial"/>
        <family val="2"/>
      </rPr>
      <t>SEPTIEMBRE</t>
    </r>
    <r>
      <rPr>
        <sz val="11"/>
        <rFont val="Arial"/>
        <family val="2"/>
      </rPr>
      <t xml:space="preserve">
-Seleccionados Encuentro de Teatro Versión 10
-Sinergia Teatral
-Selección convocados BEPS
Procedimiento de acción documental
</t>
    </r>
    <r>
      <rPr>
        <b/>
        <sz val="11"/>
        <rFont val="Arial"/>
        <family val="2"/>
      </rPr>
      <t xml:space="preserve">POBLACION IMPACTADA: 
</t>
    </r>
    <r>
      <rPr>
        <sz val="11"/>
        <rFont val="Arial"/>
        <family val="2"/>
      </rPr>
      <t xml:space="preserve">-	935 personas suscritas página web
-	Población flotante visitas página web.
</t>
    </r>
    <r>
      <rPr>
        <b/>
        <sz val="11"/>
        <rFont val="Arial"/>
        <family val="2"/>
      </rPr>
      <t xml:space="preserve">RESULTADOS:
</t>
    </r>
    <r>
      <rPr>
        <sz val="11"/>
        <rFont val="Arial"/>
        <family val="2"/>
      </rPr>
      <t>Por medio del apoyo de boletines, piezas graficas de divulgación e informes institucionales, que realiza y/o publica el proceso de comunicaciones, se logra mantener a la comunidad digital informada por medio de la página web.
Además de obtener suscriptores a la página web mediante formulario de datos.</t>
    </r>
  </si>
  <si>
    <r>
      <rPr>
        <b/>
        <sz val="11"/>
        <rFont val="Arial"/>
        <family val="2"/>
      </rPr>
      <t>OBJETIVO DE LA ACTIVIDAD:</t>
    </r>
    <r>
      <rPr>
        <sz val="11"/>
        <rFont val="Arial"/>
        <family val="2"/>
      </rPr>
      <t xml:space="preserve"> Elaborar material audiovisual, en este caso videos institucionales informativos, que den a conocer a la comunidad, los procesos, actividades y/o expresiones artísticas que se desarrollan en el municipio.
</t>
    </r>
    <r>
      <rPr>
        <b/>
        <sz val="11"/>
        <rFont val="Arial"/>
        <family val="2"/>
      </rPr>
      <t>DESCRIPCION DE LA ACTIVIDAD:</t>
    </r>
    <r>
      <rPr>
        <sz val="11"/>
        <rFont val="Arial"/>
        <family val="2"/>
      </rPr>
      <t xml:space="preserve"> Elaborar 50 videos para la promoción artística y cultural de los procesos, actividades y proyectos liderados por la entidad.
</t>
    </r>
    <r>
      <rPr>
        <b/>
        <sz val="11"/>
        <rFont val="Arial"/>
        <family val="2"/>
      </rPr>
      <t xml:space="preserve">ACTIVIDADES
</t>
    </r>
    <r>
      <rPr>
        <sz val="11"/>
        <rFont val="Arial"/>
        <family val="2"/>
      </rPr>
      <t xml:space="preserve">1. Videos Estimulos 2022
2. Agenda cultural
3. Videos de procesos IMCY para Rendición de Cuentas
4. Lo que no sabias de: Artesanos Yumbo
5. Lo creimos  y lo hicimos: Cultura a la Comuna
6. Concurso de Dibujo Infantil ESPY
7. Jueves de Patrimonio,Fundación Julio Pizarro
8. Semana de la Discapacidad, Marco Fidel
9. Dia del Libro
10. Convocatoria BEPS
11. Jueves de Patrimonio “Concurso de danza”
12. Semana Santa
13. Jueves Santo
14. Jueves Patrimonio “Cuaresmero”
15. Libro al Dia
16. Concurso de dibujo
</t>
    </r>
    <r>
      <rPr>
        <b/>
        <sz val="11"/>
        <rFont val="Arial"/>
        <family val="2"/>
      </rPr>
      <t>MAYO</t>
    </r>
    <r>
      <rPr>
        <sz val="11"/>
        <rFont val="Arial"/>
        <family val="2"/>
      </rPr>
      <t xml:space="preserve">
17 Animacion Bandera de Yumbo
18 Resumen Semana Municipalidad
19 Jueves de Patrimonio (Rutas de navegacion)
20 "La Llave del Saber"
21 Plan decenal
22 Cumpleaños Yumbo
23 Escuela de musica y artes integradas
24 Freestyle
</t>
    </r>
    <r>
      <rPr>
        <b/>
        <sz val="11"/>
        <rFont val="Arial"/>
        <family val="2"/>
      </rPr>
      <t xml:space="preserve">JUNIO
</t>
    </r>
    <r>
      <rPr>
        <sz val="11"/>
        <rFont val="Arial"/>
        <family val="2"/>
      </rPr>
      <t xml:space="preserve">25 Agenda municipal de cultura 
26 Adquire la llave del saber
27 Video oficial 25 Encuentro Nacional de Danzas
28 Taller de Violin 
29 Jueves de patrimonio “Estadio Raul Jimenez Franco”
30 Testimonios estudiantes “Semestre Cero”
31 Resumen 25  Encuentro Nacional Danzas “Nuestra Tierra”
32 Exposicion de manualidades y pintura
</t>
    </r>
    <r>
      <rPr>
        <b/>
        <sz val="11"/>
        <rFont val="Arial"/>
        <family val="2"/>
      </rPr>
      <t xml:space="preserve">JULIO
</t>
    </r>
    <r>
      <rPr>
        <sz val="11"/>
        <rFont val="Arial"/>
        <family val="2"/>
      </rPr>
      <t xml:space="preserve">33 Jueves patrimonio (llegada bicicletas – pedregal)
34 Ceremonia de grado Escuela de Artes Integradas
35 BEPS informativo
36 Difusion Inti Raymi
37 Audicion Canto
38 Promocion escuela de Artes Integradas Bajo y Guitarra
39 Agenda Cultural
40 Promocion escuela de Artes Integradas practica ensamble
</t>
    </r>
    <r>
      <rPr>
        <b/>
        <sz val="11"/>
        <rFont val="Arial"/>
        <family val="2"/>
      </rPr>
      <t xml:space="preserve">AGOSTO
41 </t>
    </r>
    <r>
      <rPr>
        <sz val="11"/>
        <rFont val="Arial"/>
        <family val="2"/>
      </rPr>
      <t xml:space="preserve">Convocatoria licenciatura artistica 
42 Resumen convocatoria licenciatura artistica
43 Visita sedes biblioteca publica
44 Actividad patrimonio Vigias del Patrimonio
45 Programacion Sinergia Teatral del 3 al 16 sept. 
46 Aticulacion interinstitucional IMCY y BELLAS ARTES
47 Video Artistas Independientes CCY
48 Promocion de artistas 10 Encuentro Nacional de Teatro (Atomos)
49 Resumen 10 Encuentro Nacional de Teatro
50 Video Dia del Artista
</t>
    </r>
    <r>
      <rPr>
        <b/>
        <sz val="11"/>
        <rFont val="Arial"/>
        <family val="2"/>
      </rPr>
      <t>POBLACION IMPACTADA: 
-</t>
    </r>
    <r>
      <rPr>
        <sz val="11"/>
        <rFont val="Arial"/>
        <family val="2"/>
      </rPr>
      <t xml:space="preserve">150 contratistas
-76.919 personas alcanzadas con las publicaciones realizadas
-47.093 interacciones con las publicaciones
</t>
    </r>
    <r>
      <rPr>
        <b/>
        <sz val="11"/>
        <rFont val="Arial"/>
        <family val="2"/>
      </rPr>
      <t xml:space="preserve">RESULTADOS: </t>
    </r>
    <r>
      <rPr>
        <sz val="11"/>
        <rFont val="Arial"/>
        <family val="2"/>
      </rPr>
      <t xml:space="preserve">Por medio de la publicación de los videos institucionales que se realizan desde la entidad, se ha logrado una fidelización con la comunidad digital que nos sigue a traves de las redes sociales.
</t>
    </r>
  </si>
  <si>
    <r>
      <t xml:space="preserve">OBJETIVO DE LA ACTIVIDAD: </t>
    </r>
    <r>
      <rPr>
        <sz val="11"/>
        <rFont val="Arial"/>
        <family val="2"/>
      </rPr>
      <t xml:space="preserve">Fomentar el interés por la lectura, el gusto por los cuentos y la creatividad
</t>
    </r>
    <r>
      <rPr>
        <b/>
        <sz val="11"/>
        <rFont val="Arial"/>
        <family val="2"/>
      </rPr>
      <t xml:space="preserve">DESCRIPCION DE LA ACTIVIDAD: </t>
    </r>
    <r>
      <rPr>
        <sz val="11"/>
        <rFont val="Arial"/>
        <family val="2"/>
      </rPr>
      <t xml:space="preserve">El cuento es una actividad didáctica que hay que planificar cuidadosamente. 
Asi ayudaremos al niño o el joven a introducirse en un mundo lleno de posibilidades que le llevará a ampliar su conocimiento y a desarrollar su imaginación. Los cuentos nos sirven para: Inventarnos nuevos mundos,Jugar con las palabras, Conocer o imaginar nuevos personajes, Divertirnos, Potenciar el pensamiento de una forma creativa.
</t>
    </r>
    <r>
      <rPr>
        <b/>
        <sz val="11"/>
        <rFont val="Arial"/>
        <family val="2"/>
      </rPr>
      <t xml:space="preserve">ACTIVIDAD
</t>
    </r>
    <r>
      <rPr>
        <sz val="11"/>
        <rFont val="Arial"/>
        <family val="2"/>
      </rPr>
      <t xml:space="preserve">Mayo 04 El trapito feliz
Mayo 05 Lobo estás?
Mayo 08 Manuela color canela 
Mayo 24 Choco encuentra una mamá
</t>
    </r>
    <r>
      <rPr>
        <b/>
        <sz val="11"/>
        <rFont val="Arial"/>
        <family val="2"/>
      </rPr>
      <t xml:space="preserve">JUNIO
</t>
    </r>
    <r>
      <rPr>
        <sz val="11"/>
        <rFont val="Arial"/>
        <family val="2"/>
      </rPr>
      <t xml:space="preserve">* Junio 1 de 2023 Cuento: “Cuento Fabulas y relatos cortos- YUM 22190” Institucion educativa Antonia Santos,Grado 4°
* Junio 7 de 2023 Cuento: “El tigre y la Tolerancia” Institucion educativa Jose Maria Cordoba ,Grado 3-4°.
* Junio 14 de 2023 Cuento: “El griton YUM 10472” Institucion educativa Hector Alfonso Saavedra,GradoTransicion.
* Junio 15 de 2023 Cuento: “El caballo que perdio la cola- YUM 15330” Institucion educativa  Hector Alfonso Saavedra,Grado Aceleracion de aprendizaje.
</t>
    </r>
    <r>
      <rPr>
        <b/>
        <sz val="11"/>
        <rFont val="Arial"/>
        <family val="2"/>
      </rPr>
      <t xml:space="preserve">SEPTIEMBRE
</t>
    </r>
    <r>
      <rPr>
        <sz val="11"/>
        <rFont val="Arial"/>
        <family val="2"/>
      </rPr>
      <t xml:space="preserve">Cuento: “ Franklin quiere una mascota YUM 21138”, Institucion educativa  Bautista sede principal,Grado 3 A
</t>
    </r>
    <r>
      <rPr>
        <b/>
        <sz val="11"/>
        <rFont val="Arial"/>
        <family val="2"/>
      </rPr>
      <t xml:space="preserve">POBLACION IMPACTADA: </t>
    </r>
    <r>
      <rPr>
        <sz val="11"/>
        <rFont val="Arial"/>
        <family val="2"/>
      </rPr>
      <t xml:space="preserve">131 usuarios
</t>
    </r>
    <r>
      <rPr>
        <b/>
        <sz val="11"/>
        <rFont val="Arial"/>
        <family val="2"/>
      </rPr>
      <t xml:space="preserve">RESULTADOS: </t>
    </r>
    <r>
      <rPr>
        <sz val="11"/>
        <rFont val="Arial"/>
        <family val="2"/>
      </rPr>
      <t xml:space="preserve">Con el objectivo de formar un nuevo lector este no debe estar sólo, pues esa labor compete a las familias, a los educadores, la biblioteca y a la sociedad en general, puesto que cuanto mejor formados estén los individuos, mejores y más libres serán las sociedades que ellos constituyen.
</t>
    </r>
  </si>
  <si>
    <r>
      <rPr>
        <b/>
        <sz val="12"/>
        <rFont val="Arial"/>
        <family val="2"/>
      </rPr>
      <t>OBJETIVO DE LA ACTIVIDAD:</t>
    </r>
    <r>
      <rPr>
        <sz val="12"/>
        <rFont val="Arial"/>
        <family val="2"/>
      </rPr>
      <t xml:space="preserve"> Celebrar el dia del artista yumbeño</t>
    </r>
    <r>
      <rPr>
        <b/>
        <sz val="12"/>
        <rFont val="Arial"/>
        <family val="2"/>
      </rPr>
      <t xml:space="preserve">
DESCRIPCION DE LA ACTIVIDAD: </t>
    </r>
    <r>
      <rPr>
        <sz val="12"/>
        <rFont val="Arial"/>
        <family val="2"/>
      </rPr>
      <t>Se convoca a algunos artísta yumbeños, referentes que se han destacado en espacios culturales. Se les hace llegar la invitación por medio de una carta y utilizando los números de celular se les entrega personalmente la invitación. La invitación se hace para el dia 10 de septimbre en el centro de eventos Villamia. Se contrata a una gestora cultural, poeta y escritora como es Mary Grueso Romero para hacer un conversatorio con la temática El papel del artísta en la sociedad para transformar conciencias.</t>
    </r>
    <r>
      <rPr>
        <b/>
        <sz val="12"/>
        <rFont val="Arial"/>
        <family val="2"/>
      </rPr>
      <t xml:space="preserve">
ACTIVIDAD: </t>
    </r>
    <r>
      <rPr>
        <sz val="12"/>
        <rFont val="Arial"/>
        <family val="2"/>
      </rPr>
      <t>Conmemoración dia artista yumbeño</t>
    </r>
    <r>
      <rPr>
        <b/>
        <sz val="12"/>
        <rFont val="Arial"/>
        <family val="2"/>
      </rPr>
      <t xml:space="preserve">
POBLACION IMPACTADA: 77 personas
RESULTADOS: </t>
    </r>
    <r>
      <rPr>
        <sz val="12"/>
        <rFont val="Arial"/>
        <family val="2"/>
      </rPr>
      <t>Se hace una convocatoria a algunos artistas con total éxito de asistencia. Primera vez que se celebra este dia del artista yumbeño en un dia aparentemente inusual. Algunos no pudieron asistir por tener otros compromisos tanto sociales como artísticos. La dinámica y el conversatorio resultó ser conveniente y efectivo para tratar temas donde se fortalecen con base en los puntos tratados los músicos, poetas, bailarines, escultores, escritores, compositores. Fue muy positiva la intervención de los artistas ademas de escucharse entre ellos mismos y poder socializar desde cada punto de vista según su arte.</t>
    </r>
    <r>
      <rPr>
        <b/>
        <sz val="12"/>
        <rFont val="Arial"/>
        <family val="2"/>
      </rPr>
      <t xml:space="preserve">
</t>
    </r>
  </si>
  <si>
    <r>
      <rPr>
        <b/>
        <sz val="11"/>
        <rFont val="Arial"/>
        <family val="2"/>
      </rPr>
      <t xml:space="preserve">OBJETIVO DE LA ACTIVIDAD: </t>
    </r>
    <r>
      <rPr>
        <sz val="11"/>
        <rFont val="Arial"/>
        <family val="2"/>
      </rPr>
      <t xml:space="preserve">Desarrollar, implementar y promover acciones articuladas que reconozcan la diversidad cultural de Yumbo por medio del diálogo cultural, la producción y perdurabilidad de iniciativas independientes e institucionales que fomenten expresiones relacionadas a las artes escénicas como eje del desarrollo sociocultural que promueven otros medios de expresión reflexiva que permitan a la comunidad acceder a una oferta cultural dinámica e incluyente. </t>
    </r>
    <r>
      <rPr>
        <b/>
        <sz val="11"/>
        <rFont val="Arial"/>
        <family val="2"/>
      </rPr>
      <t xml:space="preserve">
DESCRIPCION DE LA ACTIVIDAD: 
</t>
    </r>
    <r>
      <rPr>
        <sz val="11"/>
        <rFont val="Arial"/>
        <family val="2"/>
      </rPr>
      <t xml:space="preserve">• Fortalecer la creación de público para las artes escénicas, enfatizando en el teatro y sus diferentes modalidades.
• Empoderar a la comunidad e Instituto del campo teatral para generar una dinámica constante frente al mismo en nuestro municipio. 
• Fomentar las Artes Escénicas como estrategia para la transformación social de experiencias y aprendizajes significativos. 
• Garantizar espacios que estimulen y den continuidad a las iniciativas institucionales e independientes que fomenten el ejercicio de las artes escénicas.  
• Fomentar la creación de redes de trabajo intercultural que permitan el fortalecimiento de diferentes emprendimientos y procesos organizativos.
</t>
    </r>
    <r>
      <rPr>
        <b/>
        <sz val="11"/>
        <rFont val="Arial"/>
        <family val="2"/>
      </rPr>
      <t xml:space="preserve">ACTIVIDAD: 
</t>
    </r>
    <r>
      <rPr>
        <sz val="11"/>
        <rFont val="Arial"/>
        <family val="2"/>
      </rPr>
      <t xml:space="preserve">1 Domingo 10 Sep. Compañía Pulso, Danza e Investigacion - Y a mi lado otro cientos.
2 Domingo 10 Sep. Compañía Pantolocos – Aluvión.
3 Domingo 10 Sep. Teatro la Esfinge - La Madriguera
4 Lunes 11 Sep.	 Cuaderno de Notas Teatral - Nata peluche.
5 Lunes 11 Sep. T.C.A. Teatro Ascetico Circular - Pasajero a ningun lugar.
6 Martes 12 Sep. Teatro Madretierra – Amacayacu.
7 Martes 12 Sep. Grupo Pintareja Clown - Corazon Delator.
8 Martes 12 Sep. Compañía Vulnerable - Moho  
9 Miercoles 13 Sep. Seminario de actuación Emociones Básicas inicial y con experiencia.
10 Miercoles 13 Sep. Colectivo Teatral Infinito – Elementos.
11 Miercoles 13 Sep. Compañía Vulnerable - 1000 Tonterias.
12 Jueves 14 Sep. Taller de Juegos  Teatrales para Docentes Educacion Basica.
13 Jueves 14 Sep. De la Barca Teatro - Pajaro Pollo.
14 Jueves 14 Sep. X2 Teatro – Deprontosaurios.
15 Jueves 14 Sep. Atomos Teatro - Un té para las tres.
16 Viernes 15 Sep. Fundacion Cielo Azul - Dos viejos panicos.
17 Viernes 15 Sep. Cuenteros: Milton fabien fuentes - Jaider Rengifo.
18 Sabado 16 Sep. Cuentero: Gabriel Vengochea
19 Sabado  16 Sep. Circo Herencias - Circus Circus.
20 Sabado 16 Sep. Cuenteros: Cristian Fraga - Raul España.
</t>
    </r>
    <r>
      <rPr>
        <b/>
        <sz val="11"/>
        <rFont val="Arial"/>
        <family val="2"/>
      </rPr>
      <t>POBLACION IMPACTADA: 2,500 personas
RESULTADOS:</t>
    </r>
    <r>
      <rPr>
        <sz val="11"/>
        <rFont val="Arial"/>
        <family val="2"/>
      </rPr>
      <t xml:space="preserve"> 
• 19 intervenciones escénicas 
• 19 compañías teatrales (3 locales, 8 regionales, 7 nacionales 1 Internacional)
• Modalidades con las que se cuento: Teatro de sala, Teatro Callejero, narración oral, títeres, marionetas teatro-música, teatro en espacio no convencional, circo teatro y teatro-danza.
• Proyección de la población a impactada:
Público familiar: 1500 personas aproximadamente (2 espectáculos Parque Belalcazar y Barrio la Estancia).
Público adulto: 900 personas (7 espectáculos en las salas alternas y 4 en la sala principal).
Público estudiantil: 400 personas, niños y adolescentes (2 espectáculos en el Centro Cultural de Yumbo y niños asistentes a sala.  
Es válido e importante mencionar que, aunque el X Encuentro Nacional de Teatro “Manos a la Obra” IMCY 2023, se realizó durante una semana (10 al 16 de septiembre) no se trata de un simple evento, deseamos que sea la “excusa” para generar un proceso cultural y pontencializador de las Artes Escénicas no solo en el Municipio sino también en la región. De igual manera, deseamos que de manera posterior al encuentro se pueda continuar con una dinámica constante, que permita fortalecer las artes escénicas en Yumbo, siendo consecuentes con el Plan Decenal de Cultura de Yumbo “Epicentro Cultural del Valle del Cauca. 
Deseamos que sea el primer paso para fomentar y fortalecer los procesos de formación relacionados al teatro. En primera medida, los ya existentes de manera formal por la entidad con los talleres de formación artística en la Modalidad Teatro, Procesos Formativos desde las Instituciones educativas, y en segunda medida, generar a través del teatro y las artes escénicas, talleres para trabajar temáticas específicas como la cultura ciudadana, resolución pacífica de conflictos, convivencia, medio ambiente, proyecto de vida y emprendimiento, entre otros. 
Queremos a través de la cultura aportar en la reconstrucción del tejido social de nuestro municipio, empoderar a la sociedad de forma lúdica, artística.</t>
    </r>
  </si>
  <si>
    <r>
      <rPr>
        <b/>
        <sz val="11"/>
        <rFont val="Arial"/>
        <family val="2"/>
      </rPr>
      <t xml:space="preserve">OBJETIVO DE LA ACTIVIDAD: </t>
    </r>
    <r>
      <rPr>
        <sz val="11"/>
        <rFont val="Arial"/>
        <family val="2"/>
      </rPr>
      <t xml:space="preserve">La Biblioteca publica municipal tiene como mision brindar y ofrecer servicios y recursos que se encuentren en optimas condiciones a los usuarios en general del municipio de Yumbo, Con el fin de impactar positivamente a la sociedad,  logrando asi llegar a diferentes segmentos como lo son Adultos, jovenes y niños  que desee hacer uso de las instalaciones en beneficio personal y general.
</t>
    </r>
    <r>
      <rPr>
        <b/>
        <sz val="11"/>
        <rFont val="Arial"/>
        <family val="2"/>
      </rPr>
      <t xml:space="preserve">DESCRIPCION DE LA ACTIVIDAD: </t>
    </r>
    <r>
      <rPr>
        <sz val="11"/>
        <rFont val="Arial"/>
        <family val="2"/>
      </rPr>
      <t xml:space="preserve">Es una actividad social que permite a través de la entonación, pronunciación,ritmo y volumen de la voz darle vida y significado a un texto escrito para que la persona que escuche pueda soñar, imaginar o exteriorizar sus emociones y sentimientos. Esta actividad va dirigida a toda la comunidad  y poblacion estudiantil del municipio, a los asistentes de la sala infantil, de manera aleatoria o a solicitud de los niños o jovenes asistentes, de igual forma se realiza cronograma de visita a Instituciones educativas para llevar a cabo este tipo de actividades y motivar a los estudiantes para que visiten las instalaciones de la biblioteca y de igualforma generen aprovechamiento de tiempo libre.
</t>
    </r>
    <r>
      <rPr>
        <b/>
        <sz val="11"/>
        <rFont val="Arial"/>
        <family val="2"/>
      </rPr>
      <t xml:space="preserve">ACTIVIDAD: 
* </t>
    </r>
    <r>
      <rPr>
        <sz val="11"/>
        <rFont val="Arial"/>
        <family val="2"/>
      </rPr>
      <t xml:space="preserve">Junio 2 de 2023 Cuento: “Niña bonita YUM 12919
”Institucion educativa Gabriel Garcia Marquez,Grado 
4-1°,4-2°,5-2°,6-1°
* Junio 9 de 2023 Cuento: “La leyenda del sol dorado” Institucion educativa Ceat General Piero Mariotti ,Grado 5-3°
* Junio 13 de 2023 Cuento: “Franklin pide perdon” Institucion educativa Ceat General Piero Mariotti ,Grado 4-4°
* Junio 14 de 2023 Cuento: “Niña bonita YUM 12919” Institucion educativa Gabriel Garcia Marquez- sede las Americas  ,Grado 4-2°
* Junio 15 de 2023 Cuento: “XXVI concurso anual del cuento literario”
Colegio Mixto Emmanuel, Grado 5° y 6°
* Junio 21 de 2023 Cuento: “EL gigante egoista YUM 21329 Colegio Mixto Emmanuel
</t>
    </r>
    <r>
      <rPr>
        <b/>
        <sz val="11"/>
        <rFont val="Arial"/>
        <family val="2"/>
      </rPr>
      <t>SEPTIEMBRE</t>
    </r>
    <r>
      <rPr>
        <sz val="11"/>
        <rFont val="Arial"/>
        <family val="2"/>
      </rPr>
      <t xml:space="preserve">
*Septiembre  11 de 2023	 Visita a Colegio Cuento: “Espejito, espejito” Institucion educativa Alberto Mendoza Mayor ,Grado 6-4°
*Septiembre 11 de 2023	Visita a Colegio Cuento: “Que le pasa a mi cuerpo” Institucion educativa Alberto Mendoza Mayor ,Grado 6-5°
</t>
    </r>
    <r>
      <rPr>
        <b/>
        <sz val="11"/>
        <rFont val="Arial"/>
        <family val="2"/>
      </rPr>
      <t xml:space="preserve">POBLACION IMPACTADA: </t>
    </r>
    <r>
      <rPr>
        <sz val="11"/>
        <rFont val="Arial"/>
        <family val="2"/>
      </rPr>
      <t>236 beneficiarios</t>
    </r>
    <r>
      <rPr>
        <b/>
        <sz val="11"/>
        <rFont val="Arial"/>
        <family val="2"/>
      </rPr>
      <t xml:space="preserve">
RESULTADOS:</t>
    </r>
    <r>
      <rPr>
        <sz val="11"/>
        <rFont val="Arial"/>
        <family val="2"/>
      </rPr>
      <t xml:space="preserve"> La lectura es un instrumento fundamental en la formación integral de la persona, y que a través de ella, el individuo es capaz de desarrollar sus potencialidades cognitivas, afectivas, sociales, morales, emocionales y creativas que le ayudarán a desarrollarse globalmente. En la búsqueda de ese camino de formación personal el lector no debe estar sólo, pues esa labor compete a las familias, a los educadores, la biblioteca y a la sociedad en general, puesto que cuanto mejor formados estén los individuos, mejores y más libres serán las sociedades que ellos constituyen.</t>
    </r>
  </si>
  <si>
    <r>
      <rPr>
        <b/>
        <sz val="12"/>
        <rFont val="Arial"/>
        <family val="2"/>
      </rPr>
      <t xml:space="preserve">OBJETIVO DE LA ACTIVIDAD: </t>
    </r>
    <r>
      <rPr>
        <sz val="12"/>
        <rFont val="Arial"/>
        <family val="2"/>
      </rPr>
      <t xml:space="preserve"> Realizar exposiciones en Yumbo con temas pertinentes al Patrimonio Cultural del municipio, material, inmaterial, natural y arqueológico.
DESCRIPCION DE LA ACTIVIDAD: Se convocan a los colegios enviando información de las exposisciones en la sala de exposición del IMCY. También por las redes sociales se invita a la comunidad a las diferentes exposiciones que se realizan en la Institución.
ACTIVIDAD: 
</t>
    </r>
    <r>
      <rPr>
        <b/>
        <sz val="12"/>
        <rFont val="Arial"/>
        <family val="2"/>
      </rPr>
      <t>MAYO</t>
    </r>
    <r>
      <rPr>
        <sz val="12"/>
        <rFont val="Arial"/>
        <family val="2"/>
      </rPr>
      <t xml:space="preserve">
Exposición Aves de Colombia del INCIVA, entre el 15 y el 25 de mayo. Asistencia 1.215 estudiantes. Fichas FO-GP-13 números, 76, 78, 81, 82, 83, 86, 89 y 91
</t>
    </r>
    <r>
      <rPr>
        <b/>
        <sz val="12"/>
        <rFont val="Arial"/>
        <family val="2"/>
      </rPr>
      <t>AGOSTO</t>
    </r>
    <r>
      <rPr>
        <sz val="12"/>
        <rFont val="Arial"/>
        <family val="2"/>
      </rPr>
      <t xml:space="preserve">
Exposición La Cali que yo conocí del Historiador Ignacio Claros entre el 08 y 25 de agosto. Asistencia 161 personas. Fichas FO-GP13 números 127 y 129
</t>
    </r>
    <r>
      <rPr>
        <b/>
        <sz val="12"/>
        <rFont val="Arial"/>
        <family val="2"/>
      </rPr>
      <t>SEPTIEMBRE</t>
    </r>
    <r>
      <rPr>
        <sz val="12"/>
        <rFont val="Arial"/>
        <family val="2"/>
      </rPr>
      <t xml:space="preserve">
Exposición bicicletas antiguas de Yumbo con UNIVALLE Cali, 28 de agosto al 06 de septiembre de 2023. Asistencia 822 personas. Fichas FO-GP13 números 143, 145, 146, 147, 148, 149, 151, 153 y 155
Exposisción ojo al rollo Ciudad Solar Palmira, 07 al 14 de septiembre de 2023. Asistencia 90. Fichas FO-GP13 números 154
Exposisción Expresarte 2023 Fundación Arte Vital. Fotografía y pintura. 15 al 28 de septiembre. Asistencia 84 personas. Ficha FO-GP13 numéros 160 y 165
</t>
    </r>
    <r>
      <rPr>
        <b/>
        <sz val="12"/>
        <rFont val="Arial"/>
        <family val="2"/>
      </rPr>
      <t xml:space="preserve">POBLACION IMPACTADA
</t>
    </r>
    <r>
      <rPr>
        <sz val="12"/>
        <rFont val="Arial"/>
        <family val="2"/>
      </rPr>
      <t>1.376 personas</t>
    </r>
    <r>
      <rPr>
        <b/>
        <sz val="12"/>
        <rFont val="Arial"/>
        <family val="2"/>
      </rPr>
      <t xml:space="preserve">
RESULTADOS
</t>
    </r>
    <r>
      <rPr>
        <sz val="12"/>
        <rFont val="Arial"/>
        <family val="2"/>
      </rPr>
      <t>Exposición Aves de Colombia del INCIVA: Gran aceptación por parte de los profesores de las instituciones educativas de Yumbo tanto públicas como privadas de la exposición donde se refleja el Patrimonio Natural de Yumbo, del Valle del Cauca y de Colombia. Tanto estudiantes como la comunidad yumbeña se vieron asombradas de este tipo de exposiciones donde se apreciaron diferentes aves que se dan en nuestro municipio, ver un aguila, un pájaro carpintero, una lechuza, un buho entre otros y que son reales, fue una magnífica experiencia.</t>
    </r>
  </si>
  <si>
    <r>
      <rPr>
        <b/>
        <sz val="11"/>
        <rFont val="Arial"/>
        <family val="2"/>
      </rPr>
      <t>OBJETIVO DE LA ACTIVIDAD:</t>
    </r>
    <r>
      <rPr>
        <sz val="11"/>
        <rFont val="Arial"/>
        <family val="2"/>
      </rPr>
      <t xml:space="preserve"> Realizar piezas publicitarias que permitan la promoción y difusión de los eventos, convocatorias e inscripciones de talleres del IMCY.
</t>
    </r>
    <r>
      <rPr>
        <b/>
        <sz val="11"/>
        <rFont val="Arial"/>
        <family val="2"/>
      </rPr>
      <t>DESCRIPCION DE LA ACTIVIDAD:</t>
    </r>
    <r>
      <rPr>
        <sz val="11"/>
        <rFont val="Arial"/>
        <family val="2"/>
      </rPr>
      <t xml:space="preserve"> Elaborar piezas graficas para la difusión de actividades y eventos culturales en las redes sociales institucionales.
</t>
    </r>
    <r>
      <rPr>
        <b/>
        <sz val="11"/>
        <rFont val="Arial"/>
        <family val="2"/>
      </rPr>
      <t>ACTIVIDAD:</t>
    </r>
    <r>
      <rPr>
        <sz val="11"/>
        <rFont val="Arial"/>
        <family val="2"/>
      </rPr>
      <t xml:space="preserve">
1. Carrusel imágenes “Yumbo Historico Rotonda”
2. Dia Internacional del artesano
3. Dia del escultor
4. Dia mundal del teatro
5. Dia de la poesia
6. Post semestre cero Escuela de Artes
7. Flyer Freestyle rap
8. Post Agenda Municipal de Cultura
9. Libro al Día – Día del Arbol
10. Libro al Día - Dia del agua
11. Programacion “Fiesta Teatral de Yumbo”
12. Yumbo Historico “ Jairo Ruiz Mamian”
13. Diseño de Agenda Cultural IMCY 2023
14. Portada Concierto Interreligioso
15. Convocatgoria BEPS
16. Programacion Semana Santa
17. Jueves de Ptrimonio “Llegada del Tren”
18. Fechas Conmemorativas
19. Concurso Danza en Pareja
20. Libro Al Dia 
21. Dia Internacional del Libro
22. Dia Mundial del Arte
</t>
    </r>
    <r>
      <rPr>
        <b/>
        <sz val="11"/>
        <rFont val="Arial"/>
        <family val="2"/>
      </rPr>
      <t>MAYO</t>
    </r>
    <r>
      <rPr>
        <sz val="11"/>
        <rFont val="Arial"/>
        <family val="2"/>
      </rPr>
      <t xml:space="preserve">
Mayo 3 piezas Programacion Agenda Cultural mayo
Mayo Carrusel de imagenes navegacion Yumbo
Mayo 2 imagenes 159 años yumbo y Programacion Semana de la Municpalidad
Mayo 2 imagnes recorrido encuentro de bandas y concierto de la municipalidad
Mayo Imagen Dia de la Municipalidad
Mayo Libro al Dia (Madre, Municipalidad, Dia del Maestro)
Mayo Fechas conmemorativas (nunicipaidad, afrocolombianidad y dia del trabajador)
Mayo Diseño branding institucional (Vinilo exterior)
</t>
    </r>
    <r>
      <rPr>
        <b/>
        <sz val="11"/>
        <rFont val="Arial"/>
        <family val="2"/>
      </rPr>
      <t xml:space="preserve">JUNIO
</t>
    </r>
    <r>
      <rPr>
        <sz val="11"/>
        <rFont val="Arial"/>
        <family val="2"/>
      </rPr>
      <t xml:space="preserve">Junio Carrusel imágenes “Historia del Acueducto”
Junio Libro al Dia “Dia del Campesino”
Junio Condolencias “Fernando Gamba”
Junio 5 imagenes Muestras rtisticas “Un Viaje al Pasado”
Junio 4 imágenes Escuela de Artes Integradas
Junio 5 Imágenes programacion y recorrido 25 Encuentro de Danzas
Junio 3 imágenes talleres formacion artistica y cultural
Junio Libro al dia “Dia del Padre”
Junio Rendicion de cuentas vigencia 2022
Junio imágenes Agenda Cultural Junio
</t>
    </r>
    <r>
      <rPr>
        <b/>
        <sz val="11"/>
        <rFont val="Arial"/>
        <family val="2"/>
      </rPr>
      <t xml:space="preserve">AGOSTO
</t>
    </r>
    <r>
      <rPr>
        <sz val="11"/>
        <rFont val="Arial"/>
        <family val="2"/>
      </rPr>
      <t xml:space="preserve">1 Carrusel imágenes Agenda Cultural Agosto (3 post)
2 La Cali que yo conoci
3 Carrusel “La Batalla de Boyaca”
4 Profesionalizacion en licenciatura “Educacion Artistica”
5 Carrusel Museo San Sebastian (5 post)
6 Libro al dia “Lo que los jovenes preguntan”
7 Yumbo y sus matronas
</t>
    </r>
    <r>
      <rPr>
        <b/>
        <sz val="11"/>
        <rFont val="Arial"/>
        <family val="2"/>
      </rPr>
      <t>SEPTIEMBRE</t>
    </r>
    <r>
      <rPr>
        <sz val="11"/>
        <rFont val="Arial"/>
        <family val="2"/>
      </rPr>
      <t xml:space="preserve">
-Carrusel sinergia teatral 10 Encuentro de Teatro
-Carrusel Agenda Cultural Septiembre
-Carrusel programacion Encuentro de Teatro 10 version
OCTUBRE
-Carrusel Agenda Cultural Octubre
-Convocatoria Encuentro de Interpretes de Musica Colombiana
-Colectivo Estudiantina 
Felicitaciones 18 Festival Mundial de Salsa
Convocatoria 27 Concurso Anual de Cuento
Carrusel Yumbo Ilustrado “Guias Exploradores”</t>
    </r>
    <r>
      <rPr>
        <b/>
        <sz val="11"/>
        <rFont val="Arial"/>
        <family val="2"/>
      </rPr>
      <t xml:space="preserve">
</t>
    </r>
    <r>
      <rPr>
        <sz val="11"/>
        <rFont val="Arial"/>
        <family val="2"/>
      </rPr>
      <t xml:space="preserve">
</t>
    </r>
    <r>
      <rPr>
        <b/>
        <sz val="11"/>
        <rFont val="Arial"/>
        <family val="2"/>
      </rPr>
      <t>POBLACION IMPACTADA:</t>
    </r>
    <r>
      <rPr>
        <sz val="11"/>
        <rFont val="Arial"/>
        <family val="2"/>
      </rPr>
      <t xml:space="preserve"> 
-150 contratistas
-76.919 personas alcanzadas con las publicaciones realizadas.
-47.093 interacciones con las publicaciones
</t>
    </r>
    <r>
      <rPr>
        <b/>
        <sz val="11"/>
        <rFont val="Arial"/>
        <family val="2"/>
      </rPr>
      <t xml:space="preserve">RESULTADOS: </t>
    </r>
    <r>
      <rPr>
        <sz val="11"/>
        <rFont val="Arial"/>
        <family val="2"/>
      </rPr>
      <t>Por medio de la publicación de las piezas publicitarias que realiza el proceso de comunicaciones, se logra mantener a la comunidad digital que nos sigue en redes sociales informada y en constante interes sobre los procesos y eventos que lidera la entidad. Así mismo, se generan piezas graficas enfocadas a la comunidad interna de la entidad.</t>
    </r>
  </si>
  <si>
    <r>
      <rPr>
        <b/>
        <sz val="11"/>
        <rFont val="Arial"/>
        <family val="2"/>
      </rPr>
      <t>OBJETIVO DE LA ACTIVIDAD:</t>
    </r>
    <r>
      <rPr>
        <sz val="11"/>
        <rFont val="Arial"/>
        <family val="2"/>
      </rPr>
      <t xml:space="preserve"> Dar a conocer información de interés cultural a cerca de las actividades, eventos y expresiones artísticas y culturales realizadas en el municipio en el público interno y/o usuarios inscritos en los procesos.
</t>
    </r>
    <r>
      <rPr>
        <b/>
        <sz val="11"/>
        <rFont val="Arial"/>
        <family val="2"/>
      </rPr>
      <t>DESCRIPCION DE LA ACTIVIDAD:</t>
    </r>
    <r>
      <rPr>
        <sz val="11"/>
        <rFont val="Arial"/>
        <family val="2"/>
      </rPr>
      <t xml:space="preserve"> Apoyar la divulgación de los programas y convocatorias institucionales en los medios de comunicación, para la participación masiva de la comunidad cultural.
</t>
    </r>
    <r>
      <rPr>
        <b/>
        <sz val="11"/>
        <rFont val="Arial"/>
        <family val="2"/>
      </rPr>
      <t>ACTIVIDAD:</t>
    </r>
    <r>
      <rPr>
        <sz val="11"/>
        <rFont val="Arial"/>
        <family val="2"/>
      </rPr>
      <t xml:space="preserve">
1.Yumbo Stereo "Noticias 107" difusion Fiesta Teatral de Yumbo ( 22 Marzo)
2.Yumbo Stereo "Noticias 107" difusion Fiesta Teatral de Yumbo ( 23 Marzo)
3.Yumbo Stereo "Noticias 107" difusion Agenda Municipal de Cultura y “Concurso de Danza en Pareja” 
4.Yumbo Stereo "Pertenencias" Difusion Concurso de Danza en Pareja
5.Oye Cali, emisora virtual difusión del Concurso Nacional de Danza en Pareja “Soy Colombiano”
6.RCN Radio, Edwin Coratazar Villabón difusión segundo día de Danza en Pareja Soy Colombiano
</t>
    </r>
    <r>
      <rPr>
        <b/>
        <sz val="11"/>
        <rFont val="Arial"/>
        <family val="2"/>
      </rPr>
      <t>MAYO</t>
    </r>
    <r>
      <rPr>
        <sz val="11"/>
        <rFont val="Arial"/>
        <family val="2"/>
      </rPr>
      <t xml:space="preserve">
7 12 mayo “Hoy Noticias” Latinoamerica Stereo  
8 10 Mayo Yumbo Stereo noticias mdio dia “Dfusion semana Municipalidad”
9 15 mayo Yumbo Stereo “Difusion Convocatoria Agenda Cultural
10 19 mayo Yumbo Stereo “Evento Yumbeñita Beer” 
</t>
    </r>
    <r>
      <rPr>
        <b/>
        <sz val="11"/>
        <rFont val="Arial"/>
        <family val="2"/>
      </rPr>
      <t>JUNIO</t>
    </r>
    <r>
      <rPr>
        <sz val="11"/>
        <rFont val="Arial"/>
        <family val="2"/>
      </rPr>
      <t xml:space="preserve">
11 Yumbo estereo “Noticas 107”  (martes 13 2023)
12 Yumbo estereo “Noticias 107” (miercoles 14 2023)
13 Cañavelar estereo 107.0 (viernes 16 2023)
</t>
    </r>
    <r>
      <rPr>
        <b/>
        <sz val="11"/>
        <rFont val="Arial"/>
        <family val="2"/>
      </rPr>
      <t>JULIO</t>
    </r>
    <r>
      <rPr>
        <sz val="11"/>
        <rFont val="Arial"/>
        <family val="2"/>
      </rPr>
      <t xml:space="preserve">
14 Yumbo estereo “Noticas 107”  (martes 12 2023)
15 Yumbo estereo “Noticias 107” (Lunes 17 2023)
</t>
    </r>
    <r>
      <rPr>
        <b/>
        <sz val="11"/>
        <rFont val="Arial"/>
        <family val="2"/>
      </rPr>
      <t>AGOSTO</t>
    </r>
    <r>
      <rPr>
        <sz val="11"/>
        <rFont val="Arial"/>
        <family val="2"/>
      </rPr>
      <t xml:space="preserve">
16 Yumbo estereo “Noticas 107”  (Miercoles 30 2023)
</t>
    </r>
    <r>
      <rPr>
        <b/>
        <sz val="11"/>
        <rFont val="Arial"/>
        <family val="2"/>
      </rPr>
      <t>SEPTIEMBRE</t>
    </r>
    <r>
      <rPr>
        <sz val="11"/>
        <rFont val="Arial"/>
        <family val="2"/>
      </rPr>
      <t xml:space="preserve">
-Dia a dia Caracol Tv  (01 septiembre)
-Yumbo Estereo 107 “Noticias 107” (05 septiembre)
-Magazin Oye Cali (07 septiembre)
</t>
    </r>
    <r>
      <rPr>
        <b/>
        <sz val="11"/>
        <rFont val="Arial"/>
        <family val="2"/>
      </rPr>
      <t xml:space="preserve">OCTUBRE
</t>
    </r>
    <r>
      <rPr>
        <sz val="11"/>
        <rFont val="Arial"/>
        <family val="2"/>
      </rPr>
      <t xml:space="preserve">-Convocatoria Interpretes Yumbo Estereo 107.0 (Octubre 10)
</t>
    </r>
    <r>
      <rPr>
        <b/>
        <sz val="11"/>
        <rFont val="Arial"/>
        <family val="2"/>
      </rPr>
      <t xml:space="preserve">POBLACION IMPACTADA: </t>
    </r>
    <r>
      <rPr>
        <sz val="11"/>
        <rFont val="Arial"/>
        <family val="2"/>
      </rPr>
      <t>Según estimado de audiencia de cada programa visitado esta en 3000 personas.</t>
    </r>
    <r>
      <rPr>
        <b/>
        <sz val="11"/>
        <rFont val="Arial"/>
        <family val="2"/>
      </rPr>
      <t xml:space="preserve">
RESULTADOS: </t>
    </r>
    <r>
      <rPr>
        <sz val="11"/>
        <rFont val="Arial"/>
        <family val="2"/>
      </rPr>
      <t>Por medio de la participacion en los programas de radio, la entidad logra mantener una audiencia objetiva informada y en constante interes de los procesos y eventos culturales realizados en el municipio, asi como se logra la imagen corporartiva en los equipos de trabajo del IMCY.</t>
    </r>
  </si>
  <si>
    <t>A corte noviembre, se realizo el mantenimiento preventivo a los aires acondicionados del edifico IMCY, como tambien los de la biblioteca publica municipal, esto con el fin de garantizar espacios adecuados para las practicas artisticas como tambien los espacios de apoyo institucional.</t>
  </si>
  <si>
    <t>a corte mes de noviembre, se realizo el cambio de la red de datos del IMCY.</t>
  </si>
  <si>
    <t>a corte mes de noviembre, se realizo el mantenimiento preventico y rl correctivo general a la red electrica de la infraestructura cultural y sus bibliotecas.</t>
  </si>
  <si>
    <t xml:space="preserve"> a corte mes de noviembre, se realizo el cambio a la red telefonica del IMCY</t>
  </si>
  <si>
    <r>
      <rPr>
        <b/>
        <sz val="12"/>
        <rFont val="Arial"/>
        <family val="2"/>
      </rPr>
      <t>OBJETIVO DE LA ACTIVIDAD:</t>
    </r>
    <r>
      <rPr>
        <sz val="12"/>
        <rFont val="Arial"/>
        <family val="2"/>
      </rPr>
      <t xml:space="preserve"> Llegar a la comunidad yumbeña a través de este espacio para la Recuperación de la memoria histórica del municipio. 
</t>
    </r>
    <r>
      <rPr>
        <b/>
        <sz val="12"/>
        <rFont val="Arial"/>
        <family val="2"/>
      </rPr>
      <t>DESCRIPCION DE LA ACTIVIDAD:</t>
    </r>
    <r>
      <rPr>
        <sz val="12"/>
        <rFont val="Arial"/>
        <family val="2"/>
      </rPr>
      <t xml:space="preserve"> Se empieza un jueves con datos històricos de Yumbo, despuès con Yumbo historico y un sitio de interès de Yumbo.
</t>
    </r>
    <r>
      <rPr>
        <b/>
        <sz val="12"/>
        <rFont val="Arial"/>
        <family val="2"/>
      </rPr>
      <t xml:space="preserve">ACTIVIDAD
FEBRERO
</t>
    </r>
    <r>
      <rPr>
        <sz val="12"/>
        <rFont val="Arial"/>
        <family val="2"/>
      </rPr>
      <t xml:space="preserve">1. Febrero 16 Preàmbulo de historias de Yumbo
2. Febrero 23 Fray Alfonso de la Concepciòn Peña
</t>
    </r>
    <r>
      <rPr>
        <b/>
        <sz val="12"/>
        <rFont val="Arial"/>
        <family val="2"/>
      </rPr>
      <t>MARZO</t>
    </r>
    <r>
      <rPr>
        <sz val="12"/>
        <rFont val="Arial"/>
        <family val="2"/>
      </rPr>
      <t xml:space="preserve">
3. Marzo 02 Monumento al trabajador y a la industria
4. Marzo 09 Sitio Fundaciòn Julio Pizarro
5. Marzo 16 Artesanos en Yumbo, datos
6. Marzo 23 Yumbo històrico, Jairo Ruìz Mamian
7. Marzo 30 Sitio Cuaresmero
</t>
    </r>
    <r>
      <rPr>
        <b/>
        <sz val="12"/>
        <rFont val="Arial"/>
        <family val="2"/>
      </rPr>
      <t>ABRIL</t>
    </r>
    <r>
      <rPr>
        <sz val="12"/>
        <rFont val="Arial"/>
        <family val="2"/>
      </rPr>
      <t xml:space="preserve">
8. Abril 06 Semana Santa Datos
9. Abril 13 Llegada del tren, Yumbo històrico fotos
10. Abril 20 Velmer Nieva Arboleda, sitio
11. Abril 27 Danza en pareja, Datos
</t>
    </r>
    <r>
      <rPr>
        <b/>
        <sz val="12"/>
        <rFont val="Arial"/>
        <family val="2"/>
      </rPr>
      <t>MAYO</t>
    </r>
    <r>
      <rPr>
        <sz val="12"/>
        <rFont val="Arial"/>
        <family val="2"/>
      </rPr>
      <t xml:space="preserve">
12 Mayo 04 Yumbo histórico Embarcaciones en Yumbo
13 Mayo 18 Sitio Cerveza Yumbeñita
14 Mayo 25 Datos Exposición Aves en Colombia
</t>
    </r>
    <r>
      <rPr>
        <b/>
        <sz val="12"/>
        <rFont val="Arial"/>
        <family val="2"/>
      </rPr>
      <t xml:space="preserve">JUNIO
</t>
    </r>
    <r>
      <rPr>
        <sz val="12"/>
        <rFont val="Arial"/>
        <family val="2"/>
      </rPr>
      <t xml:space="preserve">15 Junio 01 Yumbo histórico Acueducto Municipal Yumbo
16 Junio 15 Sitio Estadio Raúl Miranda
17 Junio 29 Datos, Retretas
</t>
    </r>
    <r>
      <rPr>
        <b/>
        <sz val="12"/>
        <rFont val="Arial"/>
        <family val="2"/>
      </rPr>
      <t>JULIO</t>
    </r>
    <r>
      <rPr>
        <sz val="12"/>
        <rFont val="Arial"/>
        <family val="2"/>
      </rPr>
      <t xml:space="preserve">
18 Julio 06 Yumbo histórico, Paisaje Natural
19 Julio 20 Sitio Restaurante Pedregal
20 Julio 27 Datos La bicicleta en Yumbo
</t>
    </r>
    <r>
      <rPr>
        <b/>
        <sz val="12"/>
        <rFont val="Arial"/>
        <family val="2"/>
      </rPr>
      <t>AGOSTO</t>
    </r>
    <r>
      <rPr>
        <sz val="12"/>
        <rFont val="Arial"/>
        <family val="2"/>
      </rPr>
      <t xml:space="preserve">
21 Agosto 03 Flor de Montenegro
22 Agosto 10 Yumbo ilustrado Museo San Sebastián
23 Agosto 17 Libro Matronas de Yumbo
24 Agosto 24 Vigías Patrimonio
25 Agosto 31 Policía Programa de los Vigías
</t>
    </r>
    <r>
      <rPr>
        <b/>
        <sz val="12"/>
        <rFont val="Arial"/>
        <family val="2"/>
      </rPr>
      <t>SEPTIEMBRE</t>
    </r>
    <r>
      <rPr>
        <sz val="12"/>
        <rFont val="Arial"/>
        <family val="2"/>
      </rPr>
      <t xml:space="preserve">
26 Septiembre 07 Vídeo de Yumbo Biblioteca Departamental 
27 Septiembre 14 Celebración día del artísta yumbeño
28 Septiembre 21 Miguel López Muñoz, audio y texto de el libro La Cali que yo conocí de Ignacio Claros
</t>
    </r>
    <r>
      <rPr>
        <b/>
        <sz val="12"/>
        <rFont val="Arial"/>
        <family val="2"/>
      </rPr>
      <t xml:space="preserve">OCTUBRE
29 </t>
    </r>
    <r>
      <rPr>
        <sz val="12"/>
        <rFont val="Arial"/>
        <family val="2"/>
      </rPr>
      <t xml:space="preserve">Octubre 05 Sede Pedro Sáchez Tello. Lo que no sabías
30 Octubre 13 Libro personalidades y relatos de Yumbo, en el grupo de difusión
31 Octubre 19 Guias explloradores en Yumbo, Yumbo ilustrado
32 Octubre 26 Monografía del Municipio de Yumbo Valle del Cauca por Fabio Lenis Satizabal
</t>
    </r>
    <r>
      <rPr>
        <b/>
        <sz val="12"/>
        <rFont val="Arial"/>
        <family val="2"/>
      </rPr>
      <t xml:space="preserve">NOVIEMBRE
</t>
    </r>
    <r>
      <rPr>
        <sz val="12"/>
        <rFont val="Arial"/>
        <family val="2"/>
      </rPr>
      <t xml:space="preserve">34 Lo que no sabias
35 Julio cesar garcia ayala
36 Evento Feria del patrimonio version 7
37 tertulias de Yumbo
38 video fotos de Yumbo memoria geografica
</t>
    </r>
    <r>
      <rPr>
        <b/>
        <sz val="12"/>
        <rFont val="Arial"/>
        <family val="2"/>
      </rPr>
      <t xml:space="preserve">POBLACION IMPACTADA: 5000
RESULTADOS: </t>
    </r>
    <r>
      <rPr>
        <sz val="12"/>
        <rFont val="Arial"/>
        <family val="2"/>
      </rPr>
      <t xml:space="preserve">Los resultados alcanzados son satisfactorios ya que las personas que se conectan y ven los programas o datos que se envìan, empiezan dan aportes aporte valiosos desde sus experiencias significativas con la historia. Unos aprendiendo y conociendo y por parte del equipo de patrimonio, se logra también conocer aspectos que las personas hacen a través de su memoria y experiencias vivenciales. 
</t>
    </r>
  </si>
  <si>
    <r>
      <rPr>
        <b/>
        <sz val="12"/>
        <rFont val="Arial"/>
        <family val="2"/>
      </rPr>
      <t>OBJETIVO DE LA ACTIVIDAD:</t>
    </r>
    <r>
      <rPr>
        <sz val="12"/>
        <rFont val="Arial"/>
        <family val="2"/>
      </rPr>
      <t xml:space="preserve"> Conocer una historia de Yumbo y una alcancía para alcanzar mis sueños, promover en los niños, niñas, adolescentes y jóvenes el desarrollo de competencias básicas y ciudadanas, así como el pensamiento crítico y reflexivo necesario para toma de decisiones responsables e informadas sobre temas económicos y financieros que favorezcan la construcción de sus proyectos de vida con calidad y sostenibilidad. 
</t>
    </r>
    <r>
      <rPr>
        <b/>
        <sz val="12"/>
        <rFont val="Arial"/>
        <family val="2"/>
      </rPr>
      <t>DESCRIPCION DE LA ACTIVIDAD:</t>
    </r>
    <r>
      <rPr>
        <sz val="12"/>
        <rFont val="Arial"/>
        <family val="2"/>
      </rPr>
      <t xml:space="preserve"> Este taller es de educación no formal, utiliza la instrucción directa y el aprendizaje cooperativo como estrategias pedagógicas. Además, se vale de experiencias significativas para que los niños y los jóvenes participantes apliquen lo aprendido mediante el juego. Se entrega cartilla para marcar, dibujar y poner sus sueños. Se entrega información acerca del billete de $ 100.000 pesos. El ahorro hace parte del Patrimonio se les habla a los estudiantes del primer Banco de nuestro municipio que fue en Puerto Isaac acompañado de la historia de las embarcaciones, el tren y el mecato yumbeño. Ademàs en estos talleres se les entrega a los profesores que deseen tener los mòdulos de economìa para endeñar a los estudiantes de grados dècimo y once. Buscando motivar a los estudiantes para adquirir un mayor entendimiento tanto de los temas econòmicos fundamentales como de las funciones de un banco central y la racionalidad de sus decisiones,  el banco de la repùblica en alianza con el IMCY, dentro de su proyecto establece entrar en las aulas educativas. Los mòdulos son el primero El sistema Econòmico, el segundo El Dinero y la polìtica monetaria, el tercero El Papel del Gobierno y la Polìtica Fiscal y el cuarto La Globalizaciòn Econòmica.
</t>
    </r>
    <r>
      <rPr>
        <b/>
        <sz val="12"/>
        <rFont val="Arial"/>
        <family val="2"/>
      </rPr>
      <t>ACTIVIDAD:
FEBRERO</t>
    </r>
    <r>
      <rPr>
        <sz val="12"/>
        <rFont val="Arial"/>
        <family val="2"/>
      </rPr>
      <t xml:space="preserve">
1. Febrero 24 Leonor Lourido de Velazco, 5to, Heraldo Flor, 35 estudiantes
</t>
    </r>
    <r>
      <rPr>
        <b/>
        <sz val="12"/>
        <rFont val="Arial"/>
        <family val="2"/>
      </rPr>
      <t>MARZO</t>
    </r>
    <r>
      <rPr>
        <sz val="12"/>
        <rFont val="Arial"/>
        <family val="2"/>
      </rPr>
      <t xml:space="preserve">
2. Marzo 07 Antonias Santos, 5tos (1,2,3), Constanza Marulanda, 95 estudiantes
3. Marzo 28 Titàn Guacandà, 5to-1, Omaira Burbano, 38 estudiantes
</t>
    </r>
    <r>
      <rPr>
        <b/>
        <sz val="12"/>
        <rFont val="Arial"/>
        <family val="2"/>
      </rPr>
      <t>ABRIL</t>
    </r>
    <r>
      <rPr>
        <sz val="12"/>
        <rFont val="Arial"/>
        <family val="2"/>
      </rPr>
      <t xml:space="preserve">
4. Abril 27 Rosa Zárate de Peña, quinto 1, Omaira Naranjo, 16 estudiantes
</t>
    </r>
    <r>
      <rPr>
        <b/>
        <sz val="12"/>
        <rFont val="Arial"/>
        <family val="2"/>
      </rPr>
      <t>MAYO</t>
    </r>
    <r>
      <rPr>
        <sz val="12"/>
        <rFont val="Arial"/>
        <family val="2"/>
      </rPr>
      <t xml:space="preserve">
5 Mayo 02 Titán Guacandá, quinto 2, Omaira Burbano, 37 estudiantes
6 Mayo 03 Rosa Zárate de Peña, quinto 2, profesora Paula, 25 estudiantes
</t>
    </r>
    <r>
      <rPr>
        <b/>
        <sz val="12"/>
        <rFont val="Arial"/>
        <family val="2"/>
      </rPr>
      <t xml:space="preserve">JUNIO
7 </t>
    </r>
    <r>
      <rPr>
        <sz val="12"/>
        <rFont val="Arial"/>
        <family val="2"/>
      </rPr>
      <t>Junio 20 Colegio GAIA, grado septimo,  24 estudiantes, profesor Yan Carlos Romero</t>
    </r>
    <r>
      <rPr>
        <b/>
        <sz val="12"/>
        <rFont val="Arial"/>
        <family val="2"/>
      </rPr>
      <t xml:space="preserve">
JULIO
AGOSTO</t>
    </r>
    <r>
      <rPr>
        <sz val="12"/>
        <rFont val="Arial"/>
        <family val="2"/>
      </rPr>
      <t xml:space="preserve">
1.Agosto 26 Brigadistas Bomberos, 3ro a décimo, capitán Jorge Hernández, 52 brigadistas
</t>
    </r>
    <r>
      <rPr>
        <b/>
        <sz val="12"/>
        <rFont val="Arial"/>
        <family val="2"/>
      </rPr>
      <t>SEPTIEMBRE</t>
    </r>
    <r>
      <rPr>
        <sz val="12"/>
        <rFont val="Arial"/>
        <family val="2"/>
      </rPr>
      <t xml:space="preserve">
1.	Septiembre 18 Américas parte Alta jornada tarde, 3ro y 4to, profe Maríttza Salcedo y Juan Carlos Rivera, 42 estudiantes
2.	Septiembre 20, José María Córdoba, profesora Gloria Nelcy Sepulveda, 35 estudiantes
3.	Septiembre 20 Elías Quintero, profesora Tita Ascención Salas, 30 estudiantes
4.	Septiembre 25 CES Fray Peña, profesor Julían Vidal, Ciclo 4 de octavos, 29 estudiantes
</t>
    </r>
    <r>
      <rPr>
        <b/>
        <sz val="12"/>
        <rFont val="Arial"/>
        <family val="2"/>
      </rPr>
      <t xml:space="preserve">OCTUBRE
1.	</t>
    </r>
    <r>
      <rPr>
        <sz val="12"/>
        <rFont val="Arial"/>
        <family val="2"/>
      </rPr>
      <t xml:space="preserve">Octubre 02 Irene Ferrerosa. Profesora Marítza Salcedo, cuarto, 29 estudiantes
2.	Octubre 17 Cristo Rey, profesora Carmiña Navia, multigradual, 27 personas
3.	Octubre 18 Villa Esperanza, profesora María Victoria Vergara, grado tercero 1, 27 estudiantes
4.	Octubre 25 Manuela Beltrán, grado tercero de la mañana, profesora Idalí Motato, 36 estudiantes
5.	Octubre 25 Cultivarte Dapa, Taller del Ahorro, multigrados pm, Katherine Salcedo, 16 estudiantes
</t>
    </r>
    <r>
      <rPr>
        <b/>
        <sz val="12"/>
        <rFont val="Arial"/>
        <family val="2"/>
      </rPr>
      <t xml:space="preserve">NOVIEMBRE
</t>
    </r>
    <r>
      <rPr>
        <sz val="12"/>
        <rFont val="Arial"/>
        <family val="2"/>
      </rPr>
      <t xml:space="preserve">1 sede panorama, taller del ahorro, grado quinto, profesora nelly carreño, 35 estudiantes
2 alto dapa policarpa salavarrieta, multigrado, taller del ahorro, 19 estudiantes, maria claudia vega
</t>
    </r>
    <r>
      <rPr>
        <b/>
        <sz val="12"/>
        <rFont val="Arial"/>
        <family val="2"/>
      </rPr>
      <t xml:space="preserve">POBLACION IMPACTADA: 130
RESULTADOS: </t>
    </r>
    <r>
      <rPr>
        <sz val="12"/>
        <rFont val="Arial"/>
        <family val="2"/>
      </rPr>
      <t>Esta actividad como taller y capacitación dan como resultado motivar a los estudiantes e incentivarlos a lograr y alcanzar algunas de sus metas mediante el Ahorro. Asì como conocer la historia de los billetes y monedas de Colombia, tanto en los personajes como los animales de las monedas ademàs del paisaje natural. El conocimiento de la historia de Yumbo desde el primer banco en Yumbo en la zona del Puerto Isaacs cambia la historia para nuestro municipio, lo cual a los estudiantes se sienten muy interesados ya que en la historia se implementa expresiòn corporal, teatro y dibujo al momento de contar la historia.</t>
    </r>
  </si>
  <si>
    <t>Se genera diagnostico, planeación y organización de los diferentes métodos de aprendizaje establecidos en el PEI, a corte noviembre se genera el desarrollo de los procesos formativos, los cuales se generaron productos de cuarto semestre y se realizaron nuevas adminisiones a primero y tercer semestre</t>
  </si>
  <si>
    <r>
      <rPr>
        <b/>
        <sz val="11"/>
        <rFont val="Arial"/>
        <family val="2"/>
      </rPr>
      <t>OBJETIVO DE LA ACTIVIDAD:</t>
    </r>
    <r>
      <rPr>
        <sz val="11"/>
        <rFont val="Arial"/>
        <family val="2"/>
      </rPr>
      <t xml:space="preserve"> Dar a conocer la información de interés general como actividades, eventos y expresiones artísticas y/o culturales del municipio en el público interno y/o usuarios inscritos en los procesos.
</t>
    </r>
    <r>
      <rPr>
        <b/>
        <sz val="11"/>
        <rFont val="Arial"/>
        <family val="2"/>
      </rPr>
      <t>DESCRIPCION DE LA ACTIVIDAD:</t>
    </r>
    <r>
      <rPr>
        <sz val="11"/>
        <rFont val="Arial"/>
        <family val="2"/>
      </rPr>
      <t xml:space="preserve"> Actualizar las carteleras fisicas informativas con información como boletines de prensa, flayers, circulares y otros.
</t>
    </r>
    <r>
      <rPr>
        <b/>
        <sz val="11"/>
        <rFont val="Arial"/>
        <family val="2"/>
      </rPr>
      <t>ACTIVIDADES</t>
    </r>
    <r>
      <rPr>
        <sz val="11"/>
        <rFont val="Arial"/>
        <family val="2"/>
      </rPr>
      <t xml:space="preserve">
1. Cierre via Centro Cultural Yumbo
2. Liga privada de Freestyle
3. Resultados convocatoria ”Danza en Pareja”
4. Fiesta Teatral de Yumbo
5. Actividades de Cltura Ambiental en el Dia del Agua
6. Concierto Religioso
7. Interno Concurso Nacional de Danza en Pareja
8. La Llave del Saber
9. Semana Santa
10. Concurso Nacional en Pareja
11. Convocatoria BEPS 2023
</t>
    </r>
    <r>
      <rPr>
        <b/>
        <sz val="11"/>
        <rFont val="Arial"/>
        <family val="2"/>
      </rPr>
      <t>MAYO</t>
    </r>
    <r>
      <rPr>
        <sz val="11"/>
        <rFont val="Arial"/>
        <family val="2"/>
      </rPr>
      <t xml:space="preserve">
12 Semana de la Municipalidad
13 22 Retretas al parque
14 Exposicion Aves
</t>
    </r>
    <r>
      <rPr>
        <b/>
        <sz val="11"/>
        <rFont val="Arial"/>
        <family val="2"/>
      </rPr>
      <t xml:space="preserve">JUNIO
15 </t>
    </r>
    <r>
      <rPr>
        <sz val="11"/>
        <rFont val="Arial"/>
        <family val="2"/>
      </rPr>
      <t xml:space="preserve">Rendicion de cuentas IMCY 2022
16 Encuentro Nacional de danzas “Nuestra Tierra” 2023
17 Talleres de formacion 
18 Muestras artisticas IMCY 2023
19 Inscricion escuela de artes integradas
20 Rendicion de cuentas IMCY 2022
</t>
    </r>
    <r>
      <rPr>
        <b/>
        <sz val="11"/>
        <rFont val="Arial"/>
        <family val="2"/>
      </rPr>
      <t xml:space="preserve">JULIO
21 </t>
    </r>
    <r>
      <rPr>
        <sz val="11"/>
        <rFont val="Arial"/>
        <family val="2"/>
      </rPr>
      <t xml:space="preserve">Grado Audicion Escuela de Artes Integradas
22 Seleccionados Escuela de Artes
23 BEPS ampliacion convocatoria 15 agosto
24 Convocatoria Nal de Teatro
25 Grado Audicion Escuela de Artes Integradas
26 Seleccionados Escuela de Artes
</t>
    </r>
    <r>
      <rPr>
        <b/>
        <sz val="11"/>
        <rFont val="Arial"/>
        <family val="2"/>
      </rPr>
      <t>AGOSTO
27</t>
    </r>
    <r>
      <rPr>
        <sz val="11"/>
        <rFont val="Arial"/>
        <family val="2"/>
      </rPr>
      <t xml:space="preserve">. Profesionalizacion educacon artistica 
28. inicio de clases “Escuela de artes integradas”
29. Agenda cultural agosto
30. Yumbo tendra vigias del patrimonio
31. Apertura convocatoria programa de concertacion nacional 2024
032. Profesionalizacion educacon artistica 
</t>
    </r>
    <r>
      <rPr>
        <b/>
        <sz val="11"/>
        <rFont val="Arial"/>
        <family val="2"/>
      </rPr>
      <t>SEPTIEMBRE</t>
    </r>
    <r>
      <rPr>
        <sz val="11"/>
        <rFont val="Arial"/>
        <family val="2"/>
      </rPr>
      <t xml:space="preserve">
038. Seleccionados Encuentro de Teatro version 10
39. Sinergia teatral
040. Selección convocados BEPS
</t>
    </r>
    <r>
      <rPr>
        <b/>
        <sz val="11"/>
        <rFont val="Arial"/>
        <family val="2"/>
      </rPr>
      <t xml:space="preserve">OCTUBRE
</t>
    </r>
    <r>
      <rPr>
        <sz val="11"/>
        <rFont val="Arial"/>
        <family val="2"/>
      </rPr>
      <t xml:space="preserve">042. Convocatoria Abrierta 30 ecuentro de Interpretes
043. Participacion Mundial de Salsa
044. Convocatoria 27 Encuentro Anual de Teatro
</t>
    </r>
    <r>
      <rPr>
        <b/>
        <sz val="11"/>
        <rFont val="Arial"/>
        <family val="2"/>
      </rPr>
      <t xml:space="preserve">NOVIEMBRE
</t>
    </r>
    <r>
      <rPr>
        <sz val="11"/>
        <rFont val="Arial"/>
        <family val="2"/>
      </rPr>
      <t xml:space="preserve">47. 30mo Encuentro Nacional de Interpretes de Musica Colombiana
48. Yumbo celebró la trigesima version Encuentro de Interpretes de Musica Colombiana
49. Feria del Patrimonio
</t>
    </r>
    <r>
      <rPr>
        <b/>
        <sz val="11"/>
        <rFont val="Arial"/>
        <family val="2"/>
      </rPr>
      <t>POBLACION IMPACTADA
-</t>
    </r>
    <r>
      <rPr>
        <sz val="11"/>
        <rFont val="Arial"/>
        <family val="2"/>
      </rPr>
      <t xml:space="preserve">150 personas administrativas
-1500 usuarios estimados en registro de talleres y visitantes.
</t>
    </r>
    <r>
      <rPr>
        <b/>
        <sz val="11"/>
        <rFont val="Arial"/>
        <family val="2"/>
      </rPr>
      <t xml:space="preserve">RESULTADOS:
</t>
    </r>
    <r>
      <rPr>
        <sz val="11"/>
        <rFont val="Arial"/>
        <family val="2"/>
      </rPr>
      <t xml:space="preserve">En la difusión fisica a traves de las carteleras, la entidad ha tenido un buen resultado por parte de la comunidad interna y los usuarios que visitan las instalaciones, ya que es un canal de comunicación que esta al alcance y visibilidad de la población flotante. 
</t>
    </r>
  </si>
  <si>
    <r>
      <rPr>
        <b/>
        <sz val="11"/>
        <rFont val="Arial"/>
        <family val="2"/>
      </rPr>
      <t>OBJETIVO DE LA ACTIVIDAD:</t>
    </r>
    <r>
      <rPr>
        <sz val="11"/>
        <rFont val="Arial"/>
        <family val="2"/>
      </rPr>
      <t xml:space="preserve"> Realizar boletines de prensa para mantener comunicación con la comunidad del Municipio de Yumbo sobre los eventos, actividades y programas que promueve la institución.
</t>
    </r>
    <r>
      <rPr>
        <b/>
        <sz val="11"/>
        <rFont val="Arial"/>
        <family val="2"/>
      </rPr>
      <t>DESCRIPCION DE LA ACTIVIDAD:</t>
    </r>
    <r>
      <rPr>
        <sz val="11"/>
        <rFont val="Arial"/>
        <family val="2"/>
      </rPr>
      <t xml:space="preserve"> Emitir periodicamente boletines de prensa con información que la entidad genere y enviarlos a los diferentes medios de comunicación, carteleras, página web y redes sociales institucionales.
</t>
    </r>
    <r>
      <rPr>
        <b/>
        <sz val="11"/>
        <rFont val="Arial"/>
        <family val="2"/>
      </rPr>
      <t xml:space="preserve">ACTIVIDADES:  </t>
    </r>
    <r>
      <rPr>
        <sz val="11"/>
        <rFont val="Arial"/>
        <family val="2"/>
      </rPr>
      <t xml:space="preserve">
</t>
    </r>
    <r>
      <rPr>
        <b/>
        <sz val="11"/>
        <rFont val="Arial"/>
        <family val="2"/>
      </rPr>
      <t>MARZO:</t>
    </r>
    <r>
      <rPr>
        <sz val="11"/>
        <rFont val="Arial"/>
        <family val="2"/>
      </rPr>
      <t xml:space="preserve"> 
1. Cierre via Centro Cultural Yumbo
2. Liga privada de Freestyle 
3. Resultados convocatoria ”Danza en Pareja”
4. Fiesta Teatral de Yumbo
5. Actividades de Cltura Ambiental en el Dia del Agua
</t>
    </r>
    <r>
      <rPr>
        <b/>
        <sz val="11"/>
        <rFont val="Arial"/>
        <family val="2"/>
      </rPr>
      <t>ABRIL</t>
    </r>
    <r>
      <rPr>
        <sz val="11"/>
        <rFont val="Arial"/>
        <family val="2"/>
      </rPr>
      <t xml:space="preserve">
6. Interno Concurso Nacional de Danza en Pareja
7. La Llave del Saber 
8. Semana Santa 
9. Concurso Nacional en Pareja
10. Convocatoria BEPS 2023
11. Concierto Religioso
12. Seleccionados Encuentro Danza
</t>
    </r>
    <r>
      <rPr>
        <b/>
        <sz val="11"/>
        <rFont val="Arial"/>
        <family val="2"/>
      </rPr>
      <t>MAYO</t>
    </r>
    <r>
      <rPr>
        <sz val="11"/>
        <rFont val="Arial"/>
        <family val="2"/>
      </rPr>
      <t xml:space="preserve">
Mayo	21.Semana de la Municipalidad
Mayo	22. Retretas al parque
Mayo	23. Exposicion Aves 
</t>
    </r>
    <r>
      <rPr>
        <b/>
        <sz val="11"/>
        <rFont val="Arial"/>
        <family val="2"/>
      </rPr>
      <t xml:space="preserve">JUNIO
</t>
    </r>
    <r>
      <rPr>
        <sz val="11"/>
        <rFont val="Arial"/>
        <family val="2"/>
      </rPr>
      <t xml:space="preserve">-Rendicion de cuentas IMCY 2022
-Encuentro Nacional de danzas “Nuestra Tierra” 2023
-Talleres de formacion 
-Muestras artisticas IMCY 2023
-Inscricion escuela de artes integradas
</t>
    </r>
    <r>
      <rPr>
        <b/>
        <sz val="11"/>
        <rFont val="Arial"/>
        <family val="2"/>
      </rPr>
      <t xml:space="preserve">AGOSTO
</t>
    </r>
    <r>
      <rPr>
        <sz val="11"/>
        <rFont val="Arial"/>
        <family val="2"/>
      </rPr>
      <t xml:space="preserve">032. Profesionalizacion educacon artistica 
033. inicio de clases “Escuela de artes integradas”
034. Agenda cultural agosto
035. Yumbo tendra vigias del patrimonio
036. Apertura convocatoria programa de concertacion nacional 2024
</t>
    </r>
    <r>
      <rPr>
        <b/>
        <sz val="11"/>
        <rFont val="Arial"/>
        <family val="2"/>
      </rPr>
      <t>SEPTIEMBRE</t>
    </r>
    <r>
      <rPr>
        <sz val="11"/>
        <rFont val="Arial"/>
        <family val="2"/>
      </rPr>
      <t xml:space="preserve">
038. Seleccionados Encuentro de Teatro Version 10
039. Sinergia Teatral
040. Selección convocados BEPS
</t>
    </r>
    <r>
      <rPr>
        <b/>
        <sz val="11"/>
        <rFont val="Arial"/>
        <family val="2"/>
      </rPr>
      <t xml:space="preserve">OCTUBRE
</t>
    </r>
    <r>
      <rPr>
        <sz val="11"/>
        <rFont val="Arial"/>
        <family val="2"/>
      </rPr>
      <t xml:space="preserve">042. Convocatoria Abrierta 30 Encuentro de Interpretes
043. Participacion Mundial de Salsa
044. Convocatoria 27 Concurso Anual de Cuento Literario
045. Selecionados Encuentro Interpretes Musica Colombiana
</t>
    </r>
    <r>
      <rPr>
        <b/>
        <sz val="11"/>
        <rFont val="Arial"/>
        <family val="2"/>
      </rPr>
      <t xml:space="preserve">NOVIEMBRE
47. 30mo Encuentro Nacional de Interpretes de Musica Colombiana
48. Yumbo celebró la trigesima version Encuentro de Interpretes de Musica Colombiana
49. Feria del Patrimonio
</t>
    </r>
    <r>
      <rPr>
        <sz val="11"/>
        <rFont val="Arial"/>
        <family val="2"/>
      </rPr>
      <t xml:space="preserve">
</t>
    </r>
    <r>
      <rPr>
        <b/>
        <sz val="11"/>
        <rFont val="Arial"/>
        <family val="2"/>
      </rPr>
      <t xml:space="preserve">POBLACION IMPACTADA: 
</t>
    </r>
    <r>
      <rPr>
        <sz val="11"/>
        <rFont val="Arial"/>
        <family val="2"/>
      </rPr>
      <t>150 personas administrativas
1500 usuarios estimados en registro de talleres y visitantes.
903 correos electreonicos suscritos a la pagina web
2231 correos electronicos visitantes
50 correos</t>
    </r>
    <r>
      <rPr>
        <b/>
        <sz val="11"/>
        <rFont val="Arial"/>
        <family val="2"/>
      </rPr>
      <t xml:space="preserve"> 
RESULTADOS: </t>
    </r>
    <r>
      <rPr>
        <sz val="11"/>
        <rFont val="Arial"/>
        <family val="2"/>
      </rPr>
      <t>Comparando la divlgacion fisica y digital, obtenemos como resultado que los boletines de prensa llegan de manera efectiva y personalizada a cada ususario, medio de comunicación y personal administrativo de manera eficaz y personalizada; cumpliendo asi el objetivo trazado.</t>
    </r>
    <r>
      <rPr>
        <b/>
        <sz val="11"/>
        <rFont val="Arial"/>
        <family val="2"/>
      </rPr>
      <t xml:space="preserve">
</t>
    </r>
    <r>
      <rPr>
        <sz val="11"/>
        <rFont val="Arial"/>
        <family val="2"/>
      </rPr>
      <t xml:space="preserve">
</t>
    </r>
  </si>
  <si>
    <t>La actividad se llevó a cabo el dia 16 de Noviembre donde participaron 26 museos, los culaes tenian cada uno un stand donde ofrecen su actividad cultural, contando a la comunidad en general y a los estudiantes del municipio de Yumbo en que consiste su investigaciòn, difusiòn y su exposiciòn. La divulgaciòn del patrimonio hace parte de esta actividad en su septima versiòn.</t>
  </si>
  <si>
    <r>
      <t xml:space="preserve">OBJETIVO DE LA ACTIVIDAD: </t>
    </r>
    <r>
      <rPr>
        <sz val="11"/>
        <rFont val="Arial"/>
        <family val="2"/>
      </rPr>
      <t xml:space="preserve">Brindar y ofrecer servicios y recursos que se encuentren en optimas condiciones a los usuarios en general del municipio de Yumbo, Con el fin de impactar positivamente a la sociedad, llegando a diferentes segmentos como lo son Adultos, jovenes y niños de la poblacion que desee hacer uso de las instalaciones en beneficio personal y general, capacitar a todos los usuarios de manera adecuada para que manejen apropiadamente el material bibliografico y todos los recursos que se encuentren dentro de las instalaciones.
</t>
    </r>
    <r>
      <rPr>
        <b/>
        <sz val="11"/>
        <rFont val="Arial"/>
        <family val="2"/>
      </rPr>
      <t xml:space="preserve">DESCRIPCION DE LA ACTIVIDAD: </t>
    </r>
    <r>
      <rPr>
        <sz val="11"/>
        <rFont val="Arial"/>
        <family val="2"/>
      </rPr>
      <t xml:space="preserve">Esta actividad se realiza con el fin de impactar a la poblacion adulto mayor del  municipio de Yumbo, con el objetivo de proporcionarles conocimientos necesarios sobre el correcto manejo y cuidado de los libros, el manejo de las plataformas digitales. Tales como bibliotecas virtuales, navegadores, entre otros, que son de gran ayuda para este tipo de poblacion, ademas que se genera aprovechamiento del tiempo libre y fortalecer sus conocimiento y ampliar sus capacidades .
</t>
    </r>
    <r>
      <rPr>
        <b/>
        <sz val="11"/>
        <rFont val="Arial"/>
        <family val="2"/>
      </rPr>
      <t xml:space="preserve">ACTIVIDAD: </t>
    </r>
    <r>
      <rPr>
        <sz val="11"/>
        <rFont val="Arial"/>
        <family val="2"/>
      </rPr>
      <t xml:space="preserve">Se realiza actividad y/o capacitacion sobre “consulta y lectura digital” con grupo de adulto mayores del municipio de Yumbo, se dan a conocer  herramientas basicas sobre consulta en bibliotecas virtuales, manejo de plataformas digitales.
Entrega de folletos lectulandia, herramienta que permite descargar cualquier tipo de libro.
</t>
    </r>
    <r>
      <rPr>
        <b/>
        <sz val="11"/>
        <rFont val="Arial"/>
        <family val="2"/>
      </rPr>
      <t xml:space="preserve">CANTIDAD TOTAL DE POBLACION IMPACTADA: 25
RESULTADOS: </t>
    </r>
    <r>
      <rPr>
        <sz val="11"/>
        <rFont val="Arial"/>
        <family val="2"/>
      </rPr>
      <t>Con esta actividad se logro dar a conocer a los adulto mayores de nuestro municipio el manejo de las herramientas digitales tales como consulta en bibliotecas virtuales, manejo de plataformas digitales y lectura y consulta de libros, ademas de aprovechamiento del tiempo libre navegando en estas herramientas de gran importancia y de igual forma logrando ampliar sus conocimeintos, habilidades y capacidades.</t>
    </r>
  </si>
  <si>
    <r>
      <t xml:space="preserve">OBJETIVO DE LA ACTIVIDAD: </t>
    </r>
    <r>
      <rPr>
        <sz val="11"/>
        <rFont val="Arial"/>
        <family val="2"/>
      </rPr>
      <t>Ofrecer servicios y recursos que se encuentren en optimas condiciones a los usuarios en general del municipio de Yumbo, con el fin de impactar positivamente a la sociedad, ademas de fortalecer el material bibliografico con obras de autores de nuestro municipio de Yumbo</t>
    </r>
    <r>
      <rPr>
        <b/>
        <sz val="11"/>
        <rFont val="Arial"/>
        <family val="2"/>
      </rPr>
      <t xml:space="preserve">.
DESCRIPCION DE LA ACTIVIDAD: </t>
    </r>
    <r>
      <rPr>
        <sz val="11"/>
        <rFont val="Arial"/>
        <family val="2"/>
      </rPr>
      <t xml:space="preserve">Esta actividad se realiza con el fin de fortalecer el material bibliografico con el que se cuenta en la biblioteca publica, sobre autotres y obras relacionadas con nuestro municipio,para de esta forma brindar un apoya y motivacion a los escritores yumbeños y de igual forma brindar un reconociemiento a cada uno de ellos,por tal motivo se creo una base de datos sobre obras y escritures yumbeños, se convoco a cada uno y se consulto sobre la disponiblidad de dichas obras y la importancia que tien para nosotros contar con estos ejemplares en la hemeroteca de la biblioteca publica municipal.
</t>
    </r>
    <r>
      <rPr>
        <b/>
        <sz val="11"/>
        <rFont val="Arial"/>
        <family val="2"/>
      </rPr>
      <t xml:space="preserve">ACTIVIDAD: </t>
    </r>
    <r>
      <rPr>
        <sz val="11"/>
        <rFont val="Arial"/>
        <family val="2"/>
      </rPr>
      <t xml:space="preserve">Libro: El cuarto  de guerra electoral Autor Andres Lizaralde
Libro: Gobierne bien y agalo saber  Autor Andres Lizaralde
Libro: Inteligencia eomcional Autor Alberto Valencia
Libro: Jason Blake-La dimension azul Autor Marlon Guerra Soto
Libro: Dibujemos y pintemos nuestra historia- Hernando Cortazar
</t>
    </r>
    <r>
      <rPr>
        <b/>
        <sz val="11"/>
        <rFont val="Arial"/>
        <family val="2"/>
      </rPr>
      <t xml:space="preserve">CANTIDAD TOTAL DE LA POBLACION IMPACTADA: 0
RESULTADOS: </t>
    </r>
    <r>
      <rPr>
        <sz val="11"/>
        <rFont val="Arial"/>
        <family val="2"/>
      </rPr>
      <t>Con esta actividad se logro el fortalecimeitnos de la hemeriteca de la biblioteca publica municipal con obras de escritores yumbeños y temas sobre el municipio de yumbo que son de gran importancia para nosotros porque estamos contrubuyendo con su divulgacion y donde a conocer a las personas que nos visitan.</t>
    </r>
  </si>
  <si>
    <r>
      <t xml:space="preserve">OBJETIVO DE LA ACTIVIDAD: </t>
    </r>
    <r>
      <rPr>
        <sz val="11"/>
        <rFont val="Arial"/>
        <family val="2"/>
      </rPr>
      <t xml:space="preserve">Incentivar a los niños, jovenes y adultos a hacer parte de la cultura de la lectura, escritura y oralidad, motivarlos a ser participes de las actividades que realiza la biblioteca, a fomentar la participacion de los niños y jovenes en actividades culturales que ayuden a su desarrollo psicosocial ,emocional, ademas del aprovechamiento del tiempo libre.
</t>
    </r>
    <r>
      <rPr>
        <b/>
        <sz val="11"/>
        <rFont val="Arial"/>
        <family val="2"/>
      </rPr>
      <t xml:space="preserve">DESCRIPCION DE LA ACTIVIDAD: </t>
    </r>
    <r>
      <rPr>
        <sz val="11"/>
        <rFont val="Arial"/>
        <family val="2"/>
      </rPr>
      <t xml:space="preserve">Se realizara la semana de vacaciones creativas del 27 de noviembre al 1 de diciembre de 2023  con el fin de incentivar en los niños y jovenes del municipio de Yumbo, el desarrollo psicosocial y emocional, inventivandolos a participar en actividades que tambien desarrollen su parte motriz y que desarrollen el amor por el habito de la lectura, ademas de compartir experiencias y saberes con demas niños del municipio, que se motiven a visitar la biblioteca y sus diferentes sedes.
</t>
    </r>
    <r>
      <rPr>
        <b/>
        <sz val="11"/>
        <rFont val="Arial"/>
        <family val="2"/>
      </rPr>
      <t xml:space="preserve">ACTIVIDAD: 
</t>
    </r>
    <r>
      <rPr>
        <sz val="11"/>
        <rFont val="Arial"/>
        <family val="2"/>
      </rPr>
      <t xml:space="preserve">-Se realiza actividad de bienvenida, entraga de implementos ( gorra y camiseta) ylectura en voz alta por grupo de 5 niños con cada contratista asignado
-Se inicia con la actividad  de bienvenida y rompe hielo, luego los niños trabajaran con la manualidad “PAPÁ NOEL COLGANTE HECHO CON PALO DE PALETAS”
-Se inicia con actividad lectura por grupo y se continua  con  Manualidad: Pintar biscochos
-Se realiza actividad de Cine  en el unico de Yumbo con pelicula “Wish: El poder de los deseos”
-Se realiza salida pedagogica visita al zoologico de cali.
</t>
    </r>
    <r>
      <rPr>
        <b/>
        <sz val="11"/>
        <rFont val="Arial"/>
        <family val="2"/>
      </rPr>
      <t xml:space="preserve">CANTIDAD TOTAL DE POBLACION IMPACTADA: </t>
    </r>
    <r>
      <rPr>
        <sz val="11"/>
        <rFont val="Arial"/>
        <family val="2"/>
      </rPr>
      <t xml:space="preserve">98
</t>
    </r>
    <r>
      <rPr>
        <b/>
        <sz val="11"/>
        <rFont val="Arial"/>
        <family val="2"/>
      </rPr>
      <t xml:space="preserve">RESULTADOS: </t>
    </r>
    <r>
      <rPr>
        <sz val="11"/>
        <rFont val="Arial"/>
        <family val="2"/>
      </rPr>
      <t>Realizar  esta actividad de vacaciones creativas nos permite brindarle un espacio de recreación sano a los niños, niñas y jóvenes el municipio de Yumbo, con el fin de sembrarles en su mente el interés por la lectura y desarrollar nuevas emociones por el arte, ademas del aporvechamiento del tiempo libre e interactuar y compartir saberes con otros niños.</t>
    </r>
  </si>
  <si>
    <r>
      <t xml:space="preserve">OBJETIVO DE LA ACTIVIDAD: </t>
    </r>
    <r>
      <rPr>
        <sz val="11"/>
        <rFont val="Arial"/>
        <family val="2"/>
      </rPr>
      <t xml:space="preserve">Ofrecer servicios y recursos que se encuentren en optimas condiciones a los usuarios en general del municipio de Yumbo, Con el fin de impactar positivamente a la sociedad, llegando a diferentes segmentos como lo son Adultos, jovenes y niños de la poblacion, por eso cada año se realiza el concurso del cuento con el objetivo ademas de incentivar a las personas sin importar su rango de edad a motivarse desarrollar sus capacidades e imaginacion.
</t>
    </r>
    <r>
      <rPr>
        <b/>
        <sz val="11"/>
        <rFont val="Arial"/>
        <family val="2"/>
      </rPr>
      <t xml:space="preserve">DESCRIPCION DE LA ACTIVIDAD: </t>
    </r>
    <r>
      <rPr>
        <sz val="11"/>
        <rFont val="Arial"/>
        <family val="2"/>
      </rPr>
      <t xml:space="preserve">Esta actividad se realiza con el fin de motivar a las personas de nuestro municipio a la escritura y desarrollo de imaginacion y de esta forma dar a conocer su potencial en este ambito con el apoyo de la biblioteca publica municipal, docentes, coordinadores, rectores etc, se visitan las instituciones educativas, se difunde por redes sociales para de esta forma motivar la participacion,ademas que se genera aprovechamiento del tiempo libre, se fortalece el conocimiento y ampliar sus capacidades.
</t>
    </r>
    <r>
      <rPr>
        <b/>
        <sz val="11"/>
        <rFont val="Arial"/>
        <family val="2"/>
      </rPr>
      <t xml:space="preserve">ACTIVIDAD: </t>
    </r>
    <r>
      <rPr>
        <sz val="11"/>
        <rFont val="Arial"/>
        <family val="2"/>
      </rPr>
      <t xml:space="preserve">Se realiza cartas a las instituciones educativas para programacion de visitas para entrega de folletos y motivacion a los aestudiantes a inscribirse y participar del concurso del cuento.
Se realiza apertura para inscripcion en el concurso del cuento atraves de link y folletos en fisico diligenciados por cada participante
Se realiza taller de motivacion dirigido a docentes de las instituciones educativas donde se dan bases para incentivar a sus estudiantes a la escritura, desarrollo de la imaginacion y partipacion en el concurso del cuento
Se realiza cierre de inscripciones al concurso del cuento donde se conto con la participacion en la categoria A de 277 personas , en la catedoria B de 219 persnas  y en la categoria C de 20 personas.
</t>
    </r>
    <r>
      <rPr>
        <b/>
        <sz val="11"/>
        <rFont val="Arial"/>
        <family val="2"/>
      </rPr>
      <t xml:space="preserve">CANTIDAD TOTAL DE POBLACION IMPACTADA: </t>
    </r>
    <r>
      <rPr>
        <sz val="11"/>
        <rFont val="Arial"/>
        <family val="2"/>
      </rPr>
      <t xml:space="preserve">516
</t>
    </r>
    <r>
      <rPr>
        <b/>
        <sz val="11"/>
        <rFont val="Arial"/>
        <family val="2"/>
      </rPr>
      <t xml:space="preserve">RESULTADOS: </t>
    </r>
    <r>
      <rPr>
        <sz val="11"/>
        <rFont val="Arial"/>
        <family val="2"/>
      </rPr>
      <t>Con esta actividad se logro conocer, motivar e incentivar a la poblacion yumbeña tando niños,jovenes y adulto que tienen amor por la lectura a participar positivamente en el concurso del cuento,ademas que se les dieron las bases y herramientas para desarrollar su imaginacion, generar aprovechamiento del tiempo libre desarrollando sus habilidades de escritura y acompañandolos a emprender en este ambito desde sus habilidades y capacidades.</t>
    </r>
  </si>
  <si>
    <t>Con rotundo éxito se logro llevar a cabo los 30 espacios en la zona urbana del Municipio de Yumbo.</t>
  </si>
  <si>
    <r>
      <t xml:space="preserve">OBJETIVO DE LA ACTIVIDAD: </t>
    </r>
    <r>
      <rPr>
        <sz val="11"/>
        <rFont val="Arial"/>
        <family val="2"/>
      </rPr>
      <t xml:space="preserve">Contribuir al fortalecimiento artístico, cultural y patrimonial mediante la construcción y consolidación de una ciudadanía cultural desde y para todos los habitantes de Yumbo acorde a su crecimiento territorial, basada en el reconocimiento y conservación de la pluriculturalidad que conforma la identidad del nuevo yumbeño mediante diversas acciones que comprometan a la institucionalidad estatal, el sector privado y la sociedad civil.
</t>
    </r>
    <r>
      <rPr>
        <b/>
        <sz val="11"/>
        <rFont val="Arial"/>
        <family val="2"/>
      </rPr>
      <t xml:space="preserve">DESCRIPCION DE LA ACTIVIDAD: </t>
    </r>
    <r>
      <rPr>
        <sz val="11"/>
        <rFont val="Arial"/>
        <family val="2"/>
      </rPr>
      <t xml:space="preserve">Taller Pinta tu Espejo es un ejercicio de afianzamiento de la cultura socio familiar enlazando actividad propia con comunidad en general, previamente inscritas, Taller de Atrapasueños Técnica Puntillismo es un ejercicio de afianzamiento de la cultura socio familiar enlazando actividad propia con comunidad en general, previamente inscritas, </t>
    </r>
  </si>
  <si>
    <t>Informe anual se envia satisfactoriamente a la oficina de Gerencia del Instituto Municipal de Cultura de Yumbo</t>
  </si>
  <si>
    <t>se realiza la dotacion de los materiales didacticos para la respectiva actividad de las muestras artisticas.</t>
  </si>
  <si>
    <t>se realiza actividad de muestras artisticas de talento IMCY " un viaje al pasado""MEXICAN" que se realizo satisfactoriamente en el Instituto Municipal de Cultura de Yumbo y en el parque Belalcazar</t>
  </si>
  <si>
    <t>Con rotundo éxito se logro llevar a cabo el 30 encuentro nacional de interpretes de musica colombiana marcial que se llevo a cabo en el Municipio de Yumbo.</t>
  </si>
  <si>
    <t>Con rotundo éxito se logro llevar a cabo el fortalecimiento de la cultura melomana y coleccionista en la zona urbana del Municipio de Yumbo.</t>
  </si>
  <si>
    <t>Evidencia reposa en la oficina de Tesoreria con su respectiva factura de compra de los instrumentos musicales por valor $64,404,680</t>
  </si>
  <si>
    <r>
      <rPr>
        <b/>
        <sz val="11"/>
        <rFont val="Arial"/>
        <family val="2"/>
      </rPr>
      <t>OBJETIVO DE L ACTIVIDAD</t>
    </r>
    <r>
      <rPr>
        <sz val="11"/>
        <rFont val="Arial"/>
        <family val="2"/>
      </rPr>
      <t xml:space="preserve">: Realizar el encuentro de egresados, para hacer seguimiento de los estudiantes graduados en diferentes años y enterarnos por ellos mismos que ha pasado con su carrera musical despues de haberse graduado en el imcy
</t>
    </r>
    <r>
      <rPr>
        <b/>
        <sz val="11"/>
        <rFont val="Arial"/>
        <family val="2"/>
      </rPr>
      <t xml:space="preserve">DESCRIPCION DE LA ACTIVIDAD: </t>
    </r>
    <r>
      <rPr>
        <sz val="11"/>
        <rFont val="Arial"/>
        <family val="2"/>
      </rPr>
      <t xml:space="preserve">Realizar anual el encuentro de egresados del imcy, donde se busque la integracion de la familia imcy, vivenciando la trayectoria musical de cada uno de los egresados de la escuela de artes integradas.
</t>
    </r>
    <r>
      <rPr>
        <b/>
        <sz val="11"/>
        <rFont val="Arial"/>
        <family val="2"/>
      </rPr>
      <t xml:space="preserve">ACTIVIDAD:
PROGRAMA ENCUENTRO DE EGRESADOS
Diciembre – 6 - 2023
•	Himno nacional de la república de Colombia
•	Himno al Departamento del valle del cauca
•	Himno al municipio de Yumbo
1.	Palabras del coordinador Escuela de Música
2.	Palabras del gerente del instituto municipal de cultura Dr. Edwin Cortázar Villabón
3.	Video encuentro de egresados
4.	Brindis a cargo de la licenciada Heidi Villán
5.	Micrófono abierto para las experiencias de los Egresados
6.	Entrega de recordatorios
7.	Cena 
CANTIDAD DE POBLACION IMPACTADA: </t>
    </r>
    <r>
      <rPr>
        <sz val="11"/>
        <rFont val="Arial"/>
        <family val="2"/>
      </rPr>
      <t xml:space="preserve">Alrededor de 40 invitados, egresados de diferentes epocas. del IMCY.
</t>
    </r>
    <r>
      <rPr>
        <b/>
        <sz val="11"/>
        <rFont val="Arial"/>
        <family val="2"/>
      </rPr>
      <t xml:space="preserve">RESULTADOS: </t>
    </r>
    <r>
      <rPr>
        <sz val="11"/>
        <rFont val="Arial"/>
        <family val="2"/>
      </rPr>
      <t>Se logro realizar la activiada del encuentro de egresado donde se compartio con ellos todas las esperciencia vividas en su vida musical, igualmente los dos profesore que tenemos en la escuela que igualmente son egresados de la misma,contaron como fue su proceso para llega a ser docentes de la escuela igualmente los otros egresados, contaron sus avances en su vida profesional como musicos.</t>
    </r>
  </si>
  <si>
    <t>Con gran satisfacción se logra la realización de capacitación con un profesional en el área de innovación y emprendimiento cultural a su vez se logra el acompañamiento en la conformación de dos empresas culturales de las cuales fueron fundación amalgama y fundación la huaca de Jacinto.</t>
  </si>
  <si>
    <t>El mantenimiento de instrumentos no se logra su ejecución debido a un incumplimiento del contratista Por ende esta actividad no se logra</t>
  </si>
  <si>
    <t>04.05.17.01.00.00.121000.33.3301.1603.2021768920043.3301126.2.3.3.05.09.054.33.01</t>
  </si>
  <si>
    <t>04.05.17.02.00.00.131111.33.3301.1603.2021768920045.3301053.2.3.3.05.09.054.33.09</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</si>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</sst>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_);_(* \(#,##0.00\);_(* &quot;-&quot;??_);_(@_)"/>
    <numFmt numFmtId="164" formatCode="_-* #,##0.00_-;\-* #,##0.00_-;_-* &quot;-&quot;??_-;_-@_-"/>
    <numFmt numFmtId="165" formatCode="_(&quot;$&quot;\ * #,##0_);_(&quot;$&quot;\ * \(#,##0\);_(&quot;$&quot;\ * &quot;-&quot;_);_(@_)"/>
    <numFmt numFmtId="166" formatCode="_(&quot;$&quot;\ * #,##0.00_);_(&quot;$&quot;\ * \(#,##0.00\);_(&quot;$&quot;\ * &quot;-&quot;??_);_(@_)"/>
    <numFmt numFmtId="167" formatCode="00"/>
    <numFmt numFmtId="168" formatCode="0.0"/>
    <numFmt numFmtId="169" formatCode="0.0%"/>
    <numFmt numFmtId="170" formatCode="&quot;$&quot;\ #,##0"/>
    <numFmt numFmtId="171" formatCode="#,##0.00\ &quot;€&quot;"/>
    <numFmt numFmtId="172" formatCode="&quot;$&quot;\ #,##0.00"/>
    <numFmt numFmtId="173" formatCode="_(&quot;$&quot;\ * #,##0_);_(&quot;$&quot;\ * \(#,##0\);_(&quot;$&quot;\ * &quot;-&quot;??_);_(@_)"/>
    <numFmt numFmtId="174" formatCode="&quot;$&quot;#,##0"/>
    <numFmt numFmtId="175" formatCode="dd/mm/yyyy;@"/>
    <numFmt numFmtId="176" formatCode="_-* #,##0_-;\-* #,##0_-;_-* &quot;-&quot;??_-;_-@_-"/>
  </numFmts>
  <fonts count="36">
    <font>
      <sz val="11"/>
      <color theme="1"/>
      <name val="Calibri"/>
      <family val="2"/>
      <scheme val="minor"/>
    </font>
    <font>
      <b/>
      <sz val="11"/>
      <name val="Calibri"/>
      <family val="2"/>
      <scheme val="minor"/>
    </font>
    <font>
      <b/>
      <sz val="11"/>
      <color rgb="FF6F6F6E"/>
      <name val="Calibri"/>
      <family val="2"/>
      <scheme val="minor"/>
    </font>
    <font>
      <sz val="11"/>
      <color theme="1"/>
      <name val="Calibri"/>
      <family val="2"/>
      <scheme val="minor"/>
    </font>
    <font>
      <sz val="10"/>
      <color theme="1"/>
      <name val="Arial"/>
      <family val="2"/>
    </font>
    <font>
      <sz val="10"/>
      <name val="Arial"/>
      <family val="2"/>
    </font>
    <font>
      <b/>
      <sz val="11"/>
      <color theme="0"/>
      <name val="Arial"/>
      <family val="2"/>
    </font>
    <font>
      <sz val="10"/>
      <color indexed="8"/>
      <name val="MS Sans Serif"/>
      <family val="2"/>
    </font>
    <font>
      <sz val="12"/>
      <color theme="1"/>
      <name val="Calibri"/>
      <family val="2"/>
      <scheme val="minor"/>
    </font>
    <font>
      <sz val="10"/>
      <name val="Arial Narrow"/>
      <family val="2"/>
    </font>
    <font>
      <sz val="11"/>
      <name val="Calibri"/>
      <family val="2"/>
      <scheme val="minor"/>
    </font>
    <font>
      <b/>
      <sz val="11"/>
      <name val="Arial"/>
      <family val="2"/>
    </font>
    <font>
      <b/>
      <sz val="12"/>
      <name val="Arial"/>
      <family val="2"/>
    </font>
    <font>
      <sz val="11"/>
      <name val="Arial"/>
      <family val="2"/>
    </font>
    <font>
      <sz val="12"/>
      <name val="Arial"/>
      <family val="2"/>
    </font>
    <font>
      <u/>
      <sz val="11"/>
      <color theme="10"/>
      <name val="Calibri"/>
      <family val="2"/>
      <scheme val="minor"/>
    </font>
    <font>
      <b/>
      <sz val="14"/>
      <name val="Arial"/>
      <family val="2"/>
    </font>
    <font>
      <b/>
      <sz val="14"/>
      <color theme="1"/>
      <name val="Arial"/>
      <family val="2"/>
    </font>
    <font>
      <b/>
      <sz val="9"/>
      <color theme="1"/>
      <name val="Arial"/>
      <family val="2"/>
    </font>
    <font>
      <sz val="11"/>
      <color theme="1"/>
      <name val="Arial"/>
      <family val="2"/>
    </font>
    <font>
      <sz val="12"/>
      <color theme="1"/>
      <name val="Arial"/>
      <family val="2"/>
    </font>
    <font>
      <b/>
      <sz val="12"/>
      <color theme="1"/>
      <name val="Arial"/>
      <family val="2"/>
    </font>
    <font>
      <sz val="12"/>
      <name val="Calibri"/>
      <family val="2"/>
      <scheme val="minor"/>
    </font>
    <font>
      <b/>
      <sz val="11"/>
      <color theme="0"/>
      <name val="Arial Nova Cond Light"/>
      <family val="2"/>
    </font>
    <font>
      <b/>
      <sz val="11"/>
      <color theme="1"/>
      <name val="Century Gothic"/>
      <family val="2"/>
    </font>
    <font>
      <sz val="13"/>
      <name val="Arial"/>
      <family val="2"/>
    </font>
    <font>
      <sz val="13"/>
      <color theme="1"/>
      <name val="Arial"/>
      <family val="2"/>
    </font>
    <font>
      <b/>
      <sz val="13"/>
      <name val="Arial"/>
      <family val="2"/>
    </font>
    <font>
      <sz val="13"/>
      <color rgb="FF000000"/>
      <name val="Arial"/>
      <family val="2"/>
    </font>
    <font>
      <b/>
      <sz val="13"/>
      <color theme="1"/>
      <name val="Arial"/>
      <family val="2"/>
    </font>
    <font>
      <b/>
      <sz val="12"/>
      <color theme="0"/>
      <name val="Arial Narrow"/>
      <family val="2"/>
    </font>
    <font>
      <sz val="12"/>
      <color theme="1"/>
      <name val="Arial Narrow"/>
      <family val="2"/>
    </font>
    <font>
      <b/>
      <sz val="12"/>
      <name val="Arial Narrow"/>
      <family val="2"/>
    </font>
    <font>
      <sz val="12"/>
      <name val="Arial Narrow"/>
      <family val="2"/>
    </font>
    <font>
      <sz val="12"/>
      <color theme="0"/>
      <name val="Arial Narrow"/>
      <family val="2"/>
    </font>
    <font>
      <sz val="11"/>
      <color rgb="FFFF0000"/>
      <name val="Arial"/>
      <family val="2"/>
    </font>
  </fonts>
  <fills count="23">
    <fill>
      <patternFill patternType="none"/>
    </fill>
    <fill>
      <patternFill patternType="gray125"/>
    </fill>
    <fill>
      <patternFill patternType="solid">
        <fgColor rgb="FFECECEC"/>
        <bgColor indexed="64"/>
      </patternFill>
    </fill>
    <fill>
      <patternFill patternType="solid">
        <fgColor theme="0"/>
        <bgColor indexed="64"/>
      </patternFill>
    </fill>
    <fill>
      <patternFill patternType="solid">
        <fgColor theme="6" tint="-0.499984740745262"/>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5" tint="0.79998168889431442"/>
        <bgColor rgb="FF000000"/>
      </patternFill>
    </fill>
    <fill>
      <patternFill patternType="solid">
        <fgColor theme="4" tint="0.399975585192419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rgb="FFFF0000"/>
        <bgColor indexed="64"/>
      </patternFill>
    </fill>
    <fill>
      <patternFill patternType="solid">
        <fgColor rgb="FFFFFF00"/>
        <bgColor indexed="64"/>
      </patternFill>
    </fill>
    <fill>
      <patternFill patternType="solid">
        <fgColor indexed="22"/>
        <bgColor indexed="64"/>
      </patternFill>
    </fill>
    <fill>
      <patternFill patternType="solid">
        <fgColor theme="9" tint="0.39997558519241921"/>
        <bgColor indexed="64"/>
      </patternFill>
    </fill>
    <fill>
      <patternFill patternType="solid">
        <fgColor theme="6" tint="0.399975585192419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21">
    <xf numFmtId="0" fontId="0" fillId="0" borderId="0"/>
    <xf numFmtId="0" fontId="2" fillId="2" borderId="2">
      <alignment horizontal="center" vertical="center" wrapText="1"/>
    </xf>
    <xf numFmtId="0" fontId="7" fillId="0" borderId="0"/>
    <xf numFmtId="0" fontId="8" fillId="0" borderId="0"/>
    <xf numFmtId="0" fontId="3" fillId="0" borderId="0"/>
    <xf numFmtId="167" fontId="9" fillId="0" borderId="0" applyFill="0">
      <alignment horizontal="center" vertical="center" wrapText="1"/>
    </xf>
    <xf numFmtId="1" fontId="9" fillId="3" borderId="0" applyFill="0">
      <alignment horizontal="center" vertical="center"/>
    </xf>
    <xf numFmtId="0" fontId="5" fillId="0" borderId="0"/>
    <xf numFmtId="0" fontId="5" fillId="0" borderId="0"/>
    <xf numFmtId="0" fontId="5" fillId="0" borderId="0"/>
    <xf numFmtId="0" fontId="5" fillId="0" borderId="0"/>
    <xf numFmtId="0" fontId="5" fillId="0" borderId="0"/>
    <xf numFmtId="166"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0" fontId="15" fillId="0" borderId="0" applyNumberForma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0" fontId="5" fillId="0" borderId="0"/>
    <xf numFmtId="164" fontId="3" fillId="0" borderId="0" applyFont="0" applyFill="0" applyBorder="0" applyAlignment="0" applyProtection="0"/>
  </cellStyleXfs>
  <cellXfs count="709">
    <xf numFmtId="0" fontId="0" fillId="0" borderId="0" xfId="0"/>
    <xf numFmtId="0" fontId="5" fillId="0" borderId="0" xfId="0" applyFont="1" applyAlignment="1" applyProtection="1">
      <alignment horizontal="center" vertical="center" wrapText="1"/>
      <protection locked="0"/>
    </xf>
    <xf numFmtId="0" fontId="5" fillId="0" borderId="0" xfId="0" applyFont="1" applyProtection="1">
      <protection locked="0"/>
    </xf>
    <xf numFmtId="0" fontId="5" fillId="3" borderId="0" xfId="0" applyFont="1" applyFill="1" applyProtection="1">
      <protection locked="0"/>
    </xf>
    <xf numFmtId="0" fontId="13" fillId="0" borderId="0" xfId="0" applyFont="1" applyAlignment="1" applyProtection="1">
      <alignment horizontal="center"/>
      <protection locked="0"/>
    </xf>
    <xf numFmtId="0" fontId="11" fillId="0" borderId="0" xfId="0" applyFont="1" applyAlignment="1" applyProtection="1">
      <alignment horizontal="center"/>
      <protection locked="0"/>
    </xf>
    <xf numFmtId="0" fontId="11" fillId="14" borderId="12" xfId="0" applyFont="1" applyFill="1" applyBorder="1" applyAlignment="1" applyProtection="1">
      <alignment horizontal="center" vertical="center" wrapText="1"/>
      <protection locked="0"/>
    </xf>
    <xf numFmtId="0" fontId="11" fillId="7" borderId="12" xfId="0" applyFont="1" applyFill="1" applyBorder="1" applyAlignment="1" applyProtection="1">
      <alignment horizontal="center" vertical="center" wrapText="1"/>
      <protection locked="0"/>
    </xf>
    <xf numFmtId="0" fontId="14" fillId="0" borderId="0" xfId="0" applyFont="1" applyProtection="1">
      <protection locked="0"/>
    </xf>
    <xf numFmtId="0" fontId="14" fillId="0" borderId="0" xfId="0" applyFont="1" applyAlignment="1" applyProtection="1">
      <alignment horizontal="justify" vertical="center" wrapText="1"/>
      <protection locked="0"/>
    </xf>
    <xf numFmtId="0" fontId="12" fillId="0" borderId="0" xfId="0" applyFont="1" applyProtection="1">
      <protection locked="0"/>
    </xf>
    <xf numFmtId="0" fontId="14" fillId="0" borderId="0" xfId="0" applyFont="1" applyAlignment="1" applyProtection="1">
      <alignment horizontal="center" vertical="center" wrapText="1"/>
      <protection locked="0"/>
    </xf>
    <xf numFmtId="0" fontId="14" fillId="0" borderId="0" xfId="0" applyFont="1" applyAlignment="1" applyProtection="1">
      <alignment horizontal="center" vertical="center"/>
      <protection locked="0"/>
    </xf>
    <xf numFmtId="0" fontId="14" fillId="0" borderId="0" xfId="0" applyFont="1" applyAlignment="1" applyProtection="1">
      <alignment vertical="center"/>
      <protection locked="0"/>
    </xf>
    <xf numFmtId="168" fontId="14" fillId="0" borderId="0" xfId="0" applyNumberFormat="1" applyFont="1" applyAlignment="1" applyProtection="1">
      <alignment horizontal="center" vertical="center"/>
      <protection locked="0"/>
    </xf>
    <xf numFmtId="9" fontId="14" fillId="0" borderId="0" xfId="13" applyFont="1" applyAlignment="1" applyProtection="1">
      <alignment horizontal="center" vertical="center"/>
      <protection locked="0"/>
    </xf>
    <xf numFmtId="9" fontId="14" fillId="0" borderId="0" xfId="13" applyFont="1" applyFill="1" applyAlignment="1" applyProtection="1">
      <alignment horizontal="center" vertical="center"/>
      <protection locked="0"/>
    </xf>
    <xf numFmtId="9" fontId="14" fillId="0" borderId="0" xfId="0" applyNumberFormat="1" applyFont="1" applyAlignment="1" applyProtection="1">
      <alignment horizontal="center" vertical="center"/>
      <protection locked="0"/>
    </xf>
    <xf numFmtId="0" fontId="14" fillId="0" borderId="0" xfId="0" applyFont="1" applyAlignment="1" applyProtection="1">
      <alignment horizontal="justify" vertical="center"/>
      <protection locked="0"/>
    </xf>
    <xf numFmtId="10" fontId="14" fillId="0" borderId="0" xfId="13" applyNumberFormat="1" applyFont="1" applyFill="1" applyAlignment="1" applyProtection="1">
      <alignment horizontal="center" vertical="center"/>
      <protection locked="0"/>
    </xf>
    <xf numFmtId="0" fontId="14" fillId="0" borderId="0" xfId="0" applyFont="1" applyAlignment="1" applyProtection="1">
      <alignment horizontal="center" wrapText="1"/>
      <protection locked="0"/>
    </xf>
    <xf numFmtId="0" fontId="14" fillId="0" borderId="0" xfId="0" applyFont="1" applyAlignment="1" applyProtection="1">
      <alignment horizontal="right" vertical="center" wrapText="1"/>
      <protection locked="0"/>
    </xf>
    <xf numFmtId="170" fontId="14" fillId="0" borderId="0" xfId="0" applyNumberFormat="1" applyFont="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justify" vertical="center" wrapText="1"/>
      <protection locked="0"/>
    </xf>
    <xf numFmtId="0" fontId="5" fillId="0" borderId="0" xfId="0" applyFont="1" applyAlignment="1" applyProtection="1">
      <alignment vertical="center"/>
      <protection locked="0"/>
    </xf>
    <xf numFmtId="168" fontId="5" fillId="0" borderId="0" xfId="0" applyNumberFormat="1" applyFont="1" applyAlignment="1" applyProtection="1">
      <alignment horizontal="center" vertical="center"/>
      <protection locked="0"/>
    </xf>
    <xf numFmtId="9" fontId="5" fillId="0" borderId="0" xfId="13" applyFont="1" applyAlignment="1" applyProtection="1">
      <alignment horizontal="center" vertical="center"/>
      <protection locked="0"/>
    </xf>
    <xf numFmtId="9" fontId="5" fillId="0" borderId="0" xfId="13" applyFont="1" applyFill="1" applyAlignment="1" applyProtection="1">
      <alignment horizontal="center" vertical="center"/>
      <protection locked="0"/>
    </xf>
    <xf numFmtId="9" fontId="5" fillId="0" borderId="0" xfId="0" applyNumberFormat="1" applyFont="1" applyAlignment="1" applyProtection="1">
      <alignment horizontal="center" vertical="center"/>
      <protection locked="0"/>
    </xf>
    <xf numFmtId="0" fontId="5" fillId="0" borderId="0" xfId="0" applyFont="1" applyAlignment="1" applyProtection="1">
      <alignment horizontal="justify" vertical="center"/>
      <protection locked="0"/>
    </xf>
    <xf numFmtId="10" fontId="5" fillId="0" borderId="0" xfId="13" applyNumberFormat="1" applyFont="1" applyFill="1" applyAlignment="1" applyProtection="1">
      <alignment horizontal="center" vertical="center"/>
      <protection locked="0"/>
    </xf>
    <xf numFmtId="0" fontId="5" fillId="0" borderId="0" xfId="0" applyFont="1" applyAlignment="1" applyProtection="1">
      <alignment horizontal="center" wrapText="1"/>
      <protection locked="0"/>
    </xf>
    <xf numFmtId="170" fontId="5" fillId="0" borderId="0" xfId="0" applyNumberFormat="1" applyFont="1" applyAlignment="1" applyProtection="1">
      <alignment horizontal="center" vertical="center"/>
      <protection locked="0"/>
    </xf>
    <xf numFmtId="170" fontId="5" fillId="0" borderId="0" xfId="0" applyNumberFormat="1" applyFont="1" applyAlignment="1" applyProtection="1">
      <alignment horizontal="center" vertical="center" wrapText="1"/>
      <protection locked="0"/>
    </xf>
    <xf numFmtId="9" fontId="5" fillId="0" borderId="0" xfId="13" applyFont="1" applyBorder="1" applyAlignment="1" applyProtection="1">
      <alignment horizontal="center" vertical="center"/>
      <protection locked="0"/>
    </xf>
    <xf numFmtId="9" fontId="5" fillId="0" borderId="0" xfId="13" applyFont="1" applyFill="1" applyBorder="1" applyAlignment="1" applyProtection="1">
      <alignment horizontal="center" vertical="center"/>
      <protection locked="0"/>
    </xf>
    <xf numFmtId="10" fontId="5" fillId="0" borderId="0" xfId="13" applyNumberFormat="1" applyFont="1" applyFill="1" applyBorder="1" applyAlignment="1" applyProtection="1">
      <alignment horizontal="center" vertical="center"/>
      <protection locked="0"/>
    </xf>
    <xf numFmtId="0" fontId="14" fillId="15" borderId="11" xfId="0" applyFont="1" applyFill="1" applyBorder="1" applyAlignment="1" applyProtection="1">
      <alignment horizontal="center" vertical="center" wrapText="1"/>
      <protection locked="0"/>
    </xf>
    <xf numFmtId="0" fontId="14" fillId="15" borderId="11" xfId="0" applyFont="1" applyFill="1" applyBorder="1" applyAlignment="1" applyProtection="1">
      <alignment horizontal="center" vertical="center"/>
      <protection locked="0"/>
    </xf>
    <xf numFmtId="0" fontId="12" fillId="15" borderId="11" xfId="0" applyFont="1" applyFill="1" applyBorder="1" applyAlignment="1" applyProtection="1">
      <alignment horizontal="center" vertical="center" wrapText="1"/>
      <protection locked="0"/>
    </xf>
    <xf numFmtId="0" fontId="12" fillId="15" borderId="11" xfId="0" applyFont="1" applyFill="1" applyBorder="1" applyAlignment="1" applyProtection="1">
      <alignment horizontal="justify" vertical="center" wrapText="1"/>
      <protection locked="0"/>
    </xf>
    <xf numFmtId="0" fontId="12" fillId="15" borderId="3" xfId="0" applyFont="1" applyFill="1" applyBorder="1" applyAlignment="1" applyProtection="1">
      <alignment horizontal="center" vertical="center" wrapText="1"/>
      <protection locked="0"/>
    </xf>
    <xf numFmtId="0" fontId="12" fillId="15" borderId="3" xfId="8" applyFont="1" applyFill="1" applyBorder="1" applyAlignment="1" applyProtection="1">
      <alignment horizontal="center" vertical="center" wrapText="1"/>
      <protection locked="0"/>
    </xf>
    <xf numFmtId="168" fontId="12" fillId="15" borderId="3" xfId="8" applyNumberFormat="1" applyFont="1" applyFill="1" applyBorder="1" applyAlignment="1" applyProtection="1">
      <alignment horizontal="center" vertical="center" wrapText="1"/>
      <protection locked="0"/>
    </xf>
    <xf numFmtId="9" fontId="12" fillId="15" borderId="3" xfId="13" applyFont="1" applyFill="1" applyBorder="1" applyAlignment="1" applyProtection="1">
      <alignment horizontal="center" vertical="center" wrapText="1"/>
      <protection locked="0"/>
    </xf>
    <xf numFmtId="9" fontId="12" fillId="15" borderId="3" xfId="0" applyNumberFormat="1" applyFont="1" applyFill="1" applyBorder="1" applyAlignment="1" applyProtection="1">
      <alignment horizontal="center" vertical="center" wrapText="1"/>
      <protection locked="0"/>
    </xf>
    <xf numFmtId="0" fontId="14" fillId="15" borderId="3" xfId="0" applyFont="1" applyFill="1" applyBorder="1" applyAlignment="1" applyProtection="1">
      <alignment horizontal="justify" vertical="center" wrapText="1"/>
      <protection locked="0"/>
    </xf>
    <xf numFmtId="10" fontId="14" fillId="15" borderId="3" xfId="13" applyNumberFormat="1" applyFont="1" applyFill="1" applyBorder="1" applyAlignment="1" applyProtection="1">
      <alignment horizontal="center" vertical="center" wrapText="1"/>
      <protection locked="0"/>
    </xf>
    <xf numFmtId="0" fontId="12" fillId="15" borderId="3" xfId="0" applyFont="1" applyFill="1" applyBorder="1" applyAlignment="1" applyProtection="1">
      <alignment horizontal="justify" vertical="center" wrapText="1"/>
      <protection locked="0"/>
    </xf>
    <xf numFmtId="9" fontId="12" fillId="17" borderId="1" xfId="13" applyFont="1" applyFill="1" applyBorder="1" applyAlignment="1" applyProtection="1">
      <alignment horizontal="center" vertical="center" wrapText="1"/>
      <protection locked="0"/>
    </xf>
    <xf numFmtId="169" fontId="12" fillId="17" borderId="1" xfId="13" applyNumberFormat="1" applyFont="1" applyFill="1" applyBorder="1" applyAlignment="1" applyProtection="1">
      <alignment horizontal="center" vertical="center" wrapText="1"/>
      <protection locked="0"/>
    </xf>
    <xf numFmtId="0" fontId="12" fillId="17" borderId="1" xfId="0" applyFont="1" applyFill="1" applyBorder="1" applyAlignment="1" applyProtection="1">
      <alignment vertical="center" wrapText="1"/>
      <protection locked="0"/>
    </xf>
    <xf numFmtId="0" fontId="12" fillId="17" borderId="1" xfId="0" applyFont="1" applyFill="1" applyBorder="1" applyAlignment="1" applyProtection="1">
      <alignment horizontal="center" vertical="center" wrapText="1"/>
      <protection locked="0"/>
    </xf>
    <xf numFmtId="9" fontId="12" fillId="17" borderId="1" xfId="0" applyNumberFormat="1" applyFont="1" applyFill="1" applyBorder="1" applyAlignment="1" applyProtection="1">
      <alignment horizontal="center" vertical="center" wrapText="1"/>
      <protection locked="0"/>
    </xf>
    <xf numFmtId="0" fontId="12" fillId="17" borderId="1" xfId="0" applyFont="1" applyFill="1" applyBorder="1" applyAlignment="1" applyProtection="1">
      <alignment horizontal="left" vertical="center" wrapText="1"/>
      <protection locked="0"/>
    </xf>
    <xf numFmtId="0" fontId="12" fillId="17" borderId="1" xfId="0" applyFont="1" applyFill="1" applyBorder="1" applyAlignment="1" applyProtection="1">
      <alignment horizontal="justify" vertical="center" wrapText="1"/>
      <protection locked="0"/>
    </xf>
    <xf numFmtId="10" fontId="12" fillId="17" borderId="1" xfId="13" applyNumberFormat="1" applyFont="1" applyFill="1" applyBorder="1" applyAlignment="1" applyProtection="1">
      <alignment horizontal="center" vertical="center"/>
      <protection locked="0"/>
    </xf>
    <xf numFmtId="0" fontId="12" fillId="17" borderId="1" xfId="0" applyFont="1" applyFill="1" applyBorder="1" applyAlignment="1" applyProtection="1">
      <alignment vertical="center"/>
      <protection locked="0"/>
    </xf>
    <xf numFmtId="0" fontId="12" fillId="17" borderId="1" xfId="0" applyFont="1" applyFill="1" applyBorder="1" applyAlignment="1" applyProtection="1">
      <alignment horizontal="justify" vertical="center"/>
      <protection locked="0"/>
    </xf>
    <xf numFmtId="0" fontId="14" fillId="17" borderId="1" xfId="0" applyFont="1" applyFill="1" applyBorder="1" applyAlignment="1" applyProtection="1">
      <alignment horizontal="center"/>
      <protection locked="0"/>
    </xf>
    <xf numFmtId="0" fontId="14" fillId="17" borderId="1" xfId="0" applyFont="1" applyFill="1" applyBorder="1" applyAlignment="1" applyProtection="1">
      <alignment horizontal="center" vertical="center" wrapText="1"/>
      <protection locked="0"/>
    </xf>
    <xf numFmtId="0" fontId="14" fillId="17" borderId="1" xfId="0" applyFont="1" applyFill="1" applyBorder="1" applyAlignment="1" applyProtection="1">
      <alignment vertical="center" wrapText="1"/>
      <protection locked="0"/>
    </xf>
    <xf numFmtId="0" fontId="17" fillId="0" borderId="0" xfId="19" applyFont="1" applyAlignment="1">
      <alignment horizontal="center" vertical="center" wrapText="1"/>
    </xf>
    <xf numFmtId="0" fontId="17" fillId="0" borderId="0" xfId="19" applyFont="1" applyAlignment="1">
      <alignment horizontal="center" vertical="center"/>
    </xf>
    <xf numFmtId="0" fontId="11" fillId="10" borderId="12" xfId="0" applyFont="1" applyFill="1" applyBorder="1" applyAlignment="1" applyProtection="1">
      <alignment horizontal="center" vertical="center" wrapText="1"/>
      <protection locked="0"/>
    </xf>
    <xf numFmtId="0" fontId="12" fillId="15" borderId="3" xfId="0" applyFont="1" applyFill="1" applyBorder="1" applyAlignment="1" applyProtection="1">
      <alignment horizontal="left" vertical="center" wrapText="1"/>
      <protection locked="0"/>
    </xf>
    <xf numFmtId="9" fontId="11" fillId="0" borderId="3" xfId="13" applyFont="1" applyFill="1" applyBorder="1" applyAlignment="1" applyProtection="1">
      <alignment horizontal="left" vertical="center" wrapText="1"/>
      <protection locked="0"/>
    </xf>
    <xf numFmtId="9" fontId="11" fillId="0" borderId="1" xfId="13" applyFont="1" applyFill="1" applyBorder="1" applyAlignment="1" applyProtection="1">
      <alignment horizontal="left" vertical="center" wrapText="1"/>
      <protection locked="0"/>
    </xf>
    <xf numFmtId="0" fontId="14" fillId="15" borderId="11" xfId="0" applyFont="1" applyFill="1" applyBorder="1" applyAlignment="1" applyProtection="1">
      <alignment horizontal="justify" vertical="center" wrapText="1"/>
      <protection locked="0"/>
    </xf>
    <xf numFmtId="0" fontId="14" fillId="17" borderId="1" xfId="0" applyFont="1" applyFill="1" applyBorder="1" applyAlignment="1" applyProtection="1">
      <alignment horizontal="justify"/>
      <protection locked="0"/>
    </xf>
    <xf numFmtId="0" fontId="14" fillId="15" borderId="11" xfId="0" applyFont="1" applyFill="1" applyBorder="1" applyAlignment="1" applyProtection="1">
      <alignment horizontal="justify" vertical="center"/>
      <protection locked="0"/>
    </xf>
    <xf numFmtId="0" fontId="14" fillId="17" borderId="1" xfId="0" applyFont="1" applyFill="1" applyBorder="1" applyAlignment="1" applyProtection="1">
      <alignment horizontal="justify" vertical="center" wrapText="1"/>
      <protection locked="0"/>
    </xf>
    <xf numFmtId="9" fontId="12" fillId="15" borderId="3" xfId="13" applyFont="1" applyFill="1" applyBorder="1" applyAlignment="1" applyProtection="1">
      <alignment horizontal="justify" vertical="center" wrapText="1"/>
      <protection locked="0"/>
    </xf>
    <xf numFmtId="174" fontId="5" fillId="0" borderId="0" xfId="0" applyNumberFormat="1" applyFont="1" applyAlignment="1" applyProtection="1">
      <alignment horizontal="center" vertical="center" wrapText="1"/>
      <protection locked="0"/>
    </xf>
    <xf numFmtId="174" fontId="14" fillId="15" borderId="3" xfId="0" applyNumberFormat="1" applyFont="1" applyFill="1" applyBorder="1" applyAlignment="1" applyProtection="1">
      <alignment horizontal="center" vertical="center" wrapText="1"/>
      <protection locked="0"/>
    </xf>
    <xf numFmtId="174" fontId="12" fillId="17" borderId="1" xfId="0" applyNumberFormat="1" applyFont="1" applyFill="1" applyBorder="1" applyAlignment="1" applyProtection="1">
      <alignment horizontal="center" vertical="center" wrapText="1"/>
      <protection locked="0"/>
    </xf>
    <xf numFmtId="174" fontId="14" fillId="0" borderId="0" xfId="0" applyNumberFormat="1" applyFont="1" applyAlignment="1" applyProtection="1">
      <alignment horizontal="center" vertical="center" wrapText="1"/>
      <protection locked="0"/>
    </xf>
    <xf numFmtId="174" fontId="11" fillId="6" borderId="12" xfId="0" applyNumberFormat="1" applyFont="1" applyFill="1" applyBorder="1" applyAlignment="1" applyProtection="1">
      <alignment horizontal="center" vertical="center" wrapText="1"/>
      <protection locked="0"/>
    </xf>
    <xf numFmtId="174" fontId="11" fillId="9" borderId="12" xfId="0" applyNumberFormat="1" applyFont="1" applyFill="1" applyBorder="1" applyAlignment="1" applyProtection="1">
      <alignment horizontal="center" vertical="center" wrapText="1"/>
      <protection locked="0"/>
    </xf>
    <xf numFmtId="174" fontId="11" fillId="10" borderId="12" xfId="0" applyNumberFormat="1" applyFont="1" applyFill="1" applyBorder="1" applyAlignment="1" applyProtection="1">
      <alignment horizontal="center" vertical="center" wrapText="1"/>
      <protection locked="0"/>
    </xf>
    <xf numFmtId="174" fontId="12" fillId="15" borderId="3" xfId="0" applyNumberFormat="1" applyFont="1" applyFill="1" applyBorder="1" applyAlignment="1" applyProtection="1">
      <alignment horizontal="center" vertical="center" wrapText="1"/>
      <protection locked="0"/>
    </xf>
    <xf numFmtId="174" fontId="5" fillId="0" borderId="0" xfId="0" applyNumberFormat="1" applyFont="1" applyAlignment="1" applyProtection="1">
      <alignment horizontal="center" vertical="center"/>
      <protection locked="0"/>
    </xf>
    <xf numFmtId="0" fontId="14" fillId="15" borderId="3" xfId="0" applyFont="1" applyFill="1" applyBorder="1" applyAlignment="1" applyProtection="1">
      <alignment horizontal="center" vertical="center" wrapText="1"/>
      <protection locked="0"/>
    </xf>
    <xf numFmtId="9" fontId="11" fillId="10" borderId="1" xfId="0" applyNumberFormat="1" applyFont="1" applyFill="1" applyBorder="1" applyAlignment="1" applyProtection="1">
      <alignment horizontal="center" vertical="center" wrapText="1"/>
      <protection locked="0"/>
    </xf>
    <xf numFmtId="174" fontId="6" fillId="7" borderId="1" xfId="14" applyNumberFormat="1" applyFont="1" applyFill="1" applyBorder="1" applyAlignment="1" applyProtection="1">
      <alignment horizontal="center" vertical="center" wrapText="1"/>
      <protection locked="0"/>
    </xf>
    <xf numFmtId="165" fontId="11" fillId="7" borderId="1" xfId="15" applyFont="1" applyFill="1" applyBorder="1" applyAlignment="1" applyProtection="1">
      <alignment horizontal="center" vertical="center" wrapText="1"/>
      <protection locked="0"/>
    </xf>
    <xf numFmtId="9" fontId="14" fillId="0" borderId="1" xfId="13" applyFont="1" applyFill="1" applyBorder="1" applyAlignment="1" applyProtection="1">
      <alignment horizontal="center" vertical="center" wrapText="1"/>
      <protection locked="0"/>
    </xf>
    <xf numFmtId="9" fontId="12" fillId="0" borderId="3" xfId="13" applyFont="1" applyFill="1" applyBorder="1" applyAlignment="1" applyProtection="1">
      <alignment horizontal="left" vertical="center" wrapText="1"/>
      <protection locked="0"/>
    </xf>
    <xf numFmtId="174" fontId="14" fillId="0" borderId="3" xfId="12" applyNumberFormat="1" applyFont="1" applyFill="1" applyBorder="1" applyAlignment="1" applyProtection="1">
      <alignment horizontal="center" vertical="center" wrapText="1"/>
      <protection locked="0"/>
    </xf>
    <xf numFmtId="169" fontId="14" fillId="0" borderId="3" xfId="13" applyNumberFormat="1" applyFont="1" applyFill="1" applyBorder="1" applyAlignment="1">
      <alignment horizontal="center" vertical="center" wrapText="1"/>
    </xf>
    <xf numFmtId="0" fontId="14" fillId="0" borderId="3" xfId="13" applyNumberFormat="1" applyFont="1" applyFill="1" applyBorder="1" applyAlignment="1">
      <alignment horizontal="center" vertical="center" wrapText="1"/>
    </xf>
    <xf numFmtId="169" fontId="14" fillId="0" borderId="3" xfId="13" applyNumberFormat="1" applyFont="1" applyFill="1" applyBorder="1" applyAlignment="1">
      <alignment horizontal="left" vertical="center" wrapText="1"/>
    </xf>
    <xf numFmtId="9" fontId="14" fillId="0" borderId="10" xfId="13" applyFont="1" applyFill="1" applyBorder="1" applyAlignment="1" applyProtection="1">
      <alignment horizontal="center" vertical="center" wrapText="1"/>
      <protection locked="0"/>
    </xf>
    <xf numFmtId="166" fontId="14" fillId="0" borderId="1" xfId="12" applyFont="1" applyFill="1" applyBorder="1" applyAlignment="1" applyProtection="1">
      <alignment horizontal="right" vertical="center" wrapText="1"/>
      <protection locked="0"/>
    </xf>
    <xf numFmtId="0" fontId="25" fillId="0" borderId="1" xfId="13" applyNumberFormat="1" applyFont="1" applyFill="1" applyBorder="1" applyAlignment="1" applyProtection="1">
      <alignment horizontal="justify" vertical="center" wrapText="1"/>
      <protection locked="0"/>
    </xf>
    <xf numFmtId="9" fontId="25" fillId="0" borderId="1" xfId="13" applyFont="1" applyFill="1" applyBorder="1" applyAlignment="1" applyProtection="1">
      <alignment horizontal="justify" vertical="center" wrapText="1"/>
      <protection locked="0"/>
    </xf>
    <xf numFmtId="9" fontId="27" fillId="0" borderId="12" xfId="13" applyFont="1" applyFill="1" applyBorder="1" applyAlignment="1" applyProtection="1">
      <alignment horizontal="justify" vertical="center" wrapText="1"/>
      <protection locked="0"/>
    </xf>
    <xf numFmtId="9" fontId="12" fillId="0" borderId="10" xfId="13" applyFont="1" applyFill="1" applyBorder="1" applyAlignment="1" applyProtection="1">
      <alignment horizontal="center" vertical="center" wrapText="1"/>
      <protection locked="0"/>
    </xf>
    <xf numFmtId="9" fontId="14" fillId="0" borderId="0" xfId="13" applyFont="1" applyBorder="1" applyAlignment="1" applyProtection="1">
      <alignment horizontal="center" vertical="center"/>
      <protection locked="0"/>
    </xf>
    <xf numFmtId="9" fontId="12" fillId="0" borderId="1" xfId="13" applyFont="1" applyFill="1" applyBorder="1" applyAlignment="1" applyProtection="1">
      <alignment horizontal="center" vertical="center" wrapText="1"/>
      <protection locked="0"/>
    </xf>
    <xf numFmtId="169" fontId="14" fillId="0" borderId="1" xfId="13" applyNumberFormat="1" applyFont="1" applyFill="1" applyBorder="1" applyAlignment="1">
      <alignment horizontal="left" vertical="center" wrapText="1"/>
    </xf>
    <xf numFmtId="169" fontId="14" fillId="0" borderId="1" xfId="13" applyNumberFormat="1" applyFont="1" applyFill="1" applyBorder="1" applyAlignment="1">
      <alignment horizontal="center" vertical="center" wrapText="1"/>
    </xf>
    <xf numFmtId="0" fontId="14" fillId="0" borderId="1" xfId="13" applyNumberFormat="1" applyFont="1" applyFill="1" applyBorder="1" applyAlignment="1">
      <alignment horizontal="center" vertical="center" wrapText="1"/>
    </xf>
    <xf numFmtId="9" fontId="13" fillId="0" borderId="1" xfId="13" applyFont="1" applyFill="1" applyBorder="1" applyAlignment="1" applyProtection="1">
      <alignment horizontal="center" vertical="center" wrapText="1"/>
      <protection locked="0"/>
    </xf>
    <xf numFmtId="166" fontId="14" fillId="0" borderId="3" xfId="12" applyFont="1" applyFill="1" applyBorder="1" applyAlignment="1" applyProtection="1">
      <alignment horizontal="right" vertical="center" wrapText="1"/>
      <protection locked="0"/>
    </xf>
    <xf numFmtId="173" fontId="14" fillId="0" borderId="3" xfId="12" applyNumberFormat="1" applyFont="1" applyFill="1" applyBorder="1" applyAlignment="1" applyProtection="1">
      <alignment horizontal="center" vertical="center" wrapText="1"/>
      <protection locked="0"/>
    </xf>
    <xf numFmtId="166" fontId="14" fillId="0" borderId="1" xfId="12" applyFont="1" applyFill="1" applyBorder="1" applyAlignment="1" applyProtection="1">
      <alignment vertical="center" wrapText="1"/>
      <protection locked="0"/>
    </xf>
    <xf numFmtId="173" fontId="14" fillId="0" borderId="1" xfId="12" applyNumberFormat="1" applyFont="1" applyFill="1" applyBorder="1" applyAlignment="1" applyProtection="1">
      <alignment vertical="center" wrapText="1"/>
      <protection locked="0"/>
    </xf>
    <xf numFmtId="170" fontId="14" fillId="0" borderId="3" xfId="20" applyNumberFormat="1" applyFont="1" applyFill="1" applyBorder="1" applyAlignment="1" applyProtection="1">
      <alignment horizontal="center" vertical="center" wrapText="1"/>
      <protection locked="0"/>
    </xf>
    <xf numFmtId="0" fontId="33" fillId="7" borderId="30" xfId="0" quotePrefix="1" applyFont="1" applyFill="1" applyBorder="1" applyAlignment="1">
      <alignment horizontal="left" vertical="top" wrapText="1"/>
    </xf>
    <xf numFmtId="0" fontId="33" fillId="0" borderId="30" xfId="0" quotePrefix="1" applyFont="1" applyBorder="1" applyAlignment="1">
      <alignment horizontal="left" vertical="top" wrapText="1"/>
    </xf>
    <xf numFmtId="0" fontId="31" fillId="19" borderId="30" xfId="0" quotePrefix="1" applyFont="1" applyFill="1" applyBorder="1" applyAlignment="1">
      <alignment horizontal="left" vertical="top" wrapText="1"/>
    </xf>
    <xf numFmtId="0" fontId="31" fillId="0" borderId="30" xfId="0" quotePrefix="1" applyFont="1" applyBorder="1" applyAlignment="1">
      <alignment horizontal="left" vertical="top" wrapText="1"/>
    </xf>
    <xf numFmtId="0" fontId="31" fillId="16" borderId="30" xfId="0" quotePrefix="1" applyFont="1" applyFill="1" applyBorder="1" applyAlignment="1">
      <alignment horizontal="left" vertical="top" wrapText="1"/>
    </xf>
    <xf numFmtId="0" fontId="31" fillId="21" borderId="30" xfId="0" quotePrefix="1" applyFont="1" applyFill="1" applyBorder="1" applyAlignment="1">
      <alignment horizontal="left" vertical="top" wrapText="1"/>
    </xf>
    <xf numFmtId="0" fontId="31" fillId="0" borderId="37" xfId="0" quotePrefix="1" applyFont="1" applyBorder="1" applyAlignment="1">
      <alignment horizontal="left" vertical="top" wrapText="1"/>
    </xf>
    <xf numFmtId="0" fontId="31" fillId="22" borderId="35" xfId="0" quotePrefix="1" applyFont="1" applyFill="1" applyBorder="1" applyAlignment="1">
      <alignment horizontal="left" vertical="top" wrapText="1"/>
    </xf>
    <xf numFmtId="0" fontId="31" fillId="22" borderId="30" xfId="0" quotePrefix="1" applyFont="1" applyFill="1" applyBorder="1" applyAlignment="1">
      <alignment horizontal="left" vertical="top" wrapText="1"/>
    </xf>
    <xf numFmtId="0" fontId="33" fillId="0" borderId="35" xfId="0" quotePrefix="1" applyFont="1" applyBorder="1" applyAlignment="1">
      <alignment horizontal="left" vertical="center" wrapText="1"/>
    </xf>
    <xf numFmtId="0" fontId="31" fillId="0" borderId="0" xfId="0" applyFont="1" applyAlignment="1">
      <alignment horizontal="left" vertical="center"/>
    </xf>
    <xf numFmtId="0" fontId="33" fillId="0" borderId="12" xfId="0" quotePrefix="1" applyFont="1" applyBorder="1" applyAlignment="1">
      <alignment horizontal="left" vertical="center" wrapText="1"/>
    </xf>
    <xf numFmtId="0" fontId="0" fillId="0" borderId="0" xfId="0" applyAlignment="1">
      <alignment wrapText="1"/>
    </xf>
    <xf numFmtId="164" fontId="33" fillId="0" borderId="12" xfId="20" applyFont="1" applyBorder="1" applyAlignment="1">
      <alignment horizontal="left" vertical="center" wrapText="1"/>
    </xf>
    <xf numFmtId="164" fontId="33" fillId="0" borderId="8" xfId="20" applyFont="1" applyBorder="1" applyAlignment="1">
      <alignment horizontal="left" vertical="center" wrapText="1"/>
    </xf>
    <xf numFmtId="164" fontId="33" fillId="0" borderId="30" xfId="20" applyFont="1" applyBorder="1" applyAlignment="1">
      <alignment horizontal="left" vertical="center" wrapText="1"/>
    </xf>
    <xf numFmtId="164" fontId="33" fillId="0" borderId="1" xfId="20" applyFont="1" applyBorder="1" applyAlignment="1">
      <alignment horizontal="left" vertical="center" wrapText="1"/>
    </xf>
    <xf numFmtId="164" fontId="30" fillId="18" borderId="1" xfId="20" applyFont="1" applyFill="1" applyBorder="1" applyAlignment="1">
      <alignment horizontal="left" vertical="center" wrapText="1"/>
    </xf>
    <xf numFmtId="164" fontId="30" fillId="18" borderId="14" xfId="20" applyFont="1" applyFill="1" applyBorder="1" applyAlignment="1">
      <alignment horizontal="left" vertical="center" wrapText="1"/>
    </xf>
    <xf numFmtId="0" fontId="34" fillId="18" borderId="30" xfId="0" applyFont="1" applyFill="1" applyBorder="1" applyAlignment="1">
      <alignment horizontal="left" vertical="center" wrapText="1"/>
    </xf>
    <xf numFmtId="164" fontId="33" fillId="7" borderId="1" xfId="20" applyFont="1" applyFill="1" applyBorder="1" applyAlignment="1">
      <alignment horizontal="left" vertical="center" wrapText="1"/>
    </xf>
    <xf numFmtId="164" fontId="33" fillId="7" borderId="14" xfId="20" applyFont="1" applyFill="1" applyBorder="1" applyAlignment="1">
      <alignment horizontal="left" vertical="center" wrapText="1"/>
    </xf>
    <xf numFmtId="0" fontId="33" fillId="0" borderId="30" xfId="0" applyFont="1" applyBorder="1" applyAlignment="1">
      <alignment horizontal="left" vertical="center" wrapText="1"/>
    </xf>
    <xf numFmtId="164" fontId="33" fillId="0" borderId="14" xfId="20" applyFont="1" applyBorder="1" applyAlignment="1">
      <alignment horizontal="left" vertical="center" wrapText="1"/>
    </xf>
    <xf numFmtId="164" fontId="31" fillId="19" borderId="1" xfId="20" applyFont="1" applyFill="1" applyBorder="1" applyAlignment="1">
      <alignment horizontal="left" vertical="center" wrapText="1"/>
    </xf>
    <xf numFmtId="164" fontId="31" fillId="19" borderId="14" xfId="20" applyFont="1" applyFill="1" applyBorder="1" applyAlignment="1">
      <alignment horizontal="left" vertical="center" wrapText="1"/>
    </xf>
    <xf numFmtId="164" fontId="31" fillId="0" borderId="1" xfId="20" applyFont="1" applyBorder="1" applyAlignment="1">
      <alignment horizontal="left" vertical="center" wrapText="1"/>
    </xf>
    <xf numFmtId="164" fontId="31" fillId="0" borderId="14" xfId="20" applyFont="1" applyBorder="1" applyAlignment="1">
      <alignment horizontal="left" vertical="center" wrapText="1"/>
    </xf>
    <xf numFmtId="164" fontId="31" fillId="16" borderId="1" xfId="20" applyFont="1" applyFill="1" applyBorder="1" applyAlignment="1">
      <alignment horizontal="left" vertical="center" wrapText="1"/>
    </xf>
    <xf numFmtId="164" fontId="31" fillId="16" borderId="14" xfId="20" applyFont="1" applyFill="1" applyBorder="1" applyAlignment="1">
      <alignment horizontal="left" vertical="center" wrapText="1"/>
    </xf>
    <xf numFmtId="0" fontId="31" fillId="0" borderId="30" xfId="0" applyFont="1" applyBorder="1" applyAlignment="1">
      <alignment horizontal="left" vertical="center" wrapText="1"/>
    </xf>
    <xf numFmtId="164" fontId="31" fillId="0" borderId="1" xfId="20" applyFont="1" applyFill="1" applyBorder="1" applyAlignment="1">
      <alignment horizontal="left" vertical="center" wrapText="1"/>
    </xf>
    <xf numFmtId="164" fontId="31" fillId="0" borderId="14" xfId="20" applyFont="1" applyFill="1" applyBorder="1" applyAlignment="1">
      <alignment horizontal="left" vertical="center" wrapText="1"/>
    </xf>
    <xf numFmtId="164" fontId="31" fillId="21" borderId="1" xfId="20" applyFont="1" applyFill="1" applyBorder="1" applyAlignment="1">
      <alignment horizontal="left" vertical="center" wrapText="1"/>
    </xf>
    <xf numFmtId="164" fontId="31" fillId="21" borderId="14" xfId="20" applyFont="1" applyFill="1" applyBorder="1" applyAlignment="1">
      <alignment horizontal="left" vertical="center" wrapText="1"/>
    </xf>
    <xf numFmtId="164" fontId="31" fillId="0" borderId="3" xfId="20" applyFont="1" applyBorder="1" applyAlignment="1">
      <alignment horizontal="left" vertical="center" wrapText="1"/>
    </xf>
    <xf numFmtId="164" fontId="31" fillId="0" borderId="13" xfId="20" applyFont="1" applyBorder="1" applyAlignment="1">
      <alignment horizontal="left" vertical="center" wrapText="1"/>
    </xf>
    <xf numFmtId="164" fontId="30" fillId="18" borderId="39" xfId="20" applyFont="1" applyFill="1" applyBorder="1" applyAlignment="1">
      <alignment horizontal="left" vertical="center" wrapText="1"/>
    </xf>
    <xf numFmtId="164" fontId="30" fillId="18" borderId="40" xfId="20" applyFont="1" applyFill="1" applyBorder="1" applyAlignment="1">
      <alignment horizontal="left" vertical="center" wrapText="1"/>
    </xf>
    <xf numFmtId="164" fontId="31" fillId="22" borderId="12" xfId="20" applyFont="1" applyFill="1" applyBorder="1" applyAlignment="1">
      <alignment horizontal="left" vertical="center" wrapText="1"/>
    </xf>
    <xf numFmtId="164" fontId="31" fillId="22" borderId="8" xfId="20" applyFont="1" applyFill="1" applyBorder="1" applyAlignment="1">
      <alignment horizontal="left" vertical="center" wrapText="1"/>
    </xf>
    <xf numFmtId="164" fontId="31" fillId="22" borderId="1" xfId="20" applyFont="1" applyFill="1" applyBorder="1" applyAlignment="1">
      <alignment horizontal="left" vertical="center" wrapText="1"/>
    </xf>
    <xf numFmtId="164" fontId="31" fillId="22" borderId="14" xfId="20" applyFont="1" applyFill="1" applyBorder="1" applyAlignment="1">
      <alignment horizontal="left" vertical="center" wrapText="1"/>
    </xf>
    <xf numFmtId="0" fontId="31" fillId="0" borderId="42" xfId="0" applyFont="1" applyBorder="1" applyAlignment="1">
      <alignment horizontal="left" vertical="center" wrapText="1"/>
    </xf>
    <xf numFmtId="176" fontId="33" fillId="0" borderId="1" xfId="20" applyNumberFormat="1" applyFont="1" applyBorder="1" applyAlignment="1">
      <alignment horizontal="left" vertical="center" wrapText="1"/>
    </xf>
    <xf numFmtId="176" fontId="30" fillId="18" borderId="1" xfId="12" applyNumberFormat="1" applyFont="1" applyFill="1" applyBorder="1" applyAlignment="1">
      <alignment horizontal="left" vertical="center" wrapText="1"/>
    </xf>
    <xf numFmtId="0" fontId="33" fillId="7" borderId="1" xfId="0" quotePrefix="1" applyFont="1" applyFill="1" applyBorder="1" applyAlignment="1">
      <alignment horizontal="left" vertical="top" wrapText="1"/>
    </xf>
    <xf numFmtId="0" fontId="33" fillId="0" borderId="1" xfId="0" quotePrefix="1" applyFont="1" applyBorder="1" applyAlignment="1">
      <alignment horizontal="left" vertical="top" wrapText="1"/>
    </xf>
    <xf numFmtId="0" fontId="33" fillId="0" borderId="36" xfId="0" quotePrefix="1" applyFont="1" applyBorder="1" applyAlignment="1">
      <alignment horizontal="left" vertical="top" wrapText="1"/>
    </xf>
    <xf numFmtId="0" fontId="33" fillId="0" borderId="16" xfId="0" quotePrefix="1" applyFont="1" applyBorder="1" applyAlignment="1">
      <alignment horizontal="left" vertical="top" wrapText="1"/>
    </xf>
    <xf numFmtId="0" fontId="33" fillId="19" borderId="1" xfId="0" quotePrefix="1" applyFont="1" applyFill="1" applyBorder="1" applyAlignment="1">
      <alignment horizontal="left" vertical="top" wrapText="1"/>
    </xf>
    <xf numFmtId="0" fontId="31" fillId="0" borderId="1" xfId="0" quotePrefix="1" applyFont="1" applyBorder="1" applyAlignment="1">
      <alignment horizontal="left" vertical="top" wrapText="1"/>
    </xf>
    <xf numFmtId="0" fontId="31" fillId="19" borderId="1" xfId="0" quotePrefix="1" applyFont="1" applyFill="1" applyBorder="1" applyAlignment="1">
      <alignment horizontal="left" vertical="top" wrapText="1"/>
    </xf>
    <xf numFmtId="0" fontId="33" fillId="16" borderId="1" xfId="0" quotePrefix="1" applyFont="1" applyFill="1" applyBorder="1" applyAlignment="1">
      <alignment horizontal="left" vertical="top" wrapText="1"/>
    </xf>
    <xf numFmtId="0" fontId="31" fillId="16" borderId="1" xfId="0" quotePrefix="1" applyFont="1" applyFill="1" applyBorder="1" applyAlignment="1">
      <alignment horizontal="left" vertical="top" wrapText="1"/>
    </xf>
    <xf numFmtId="0" fontId="33" fillId="21" borderId="1" xfId="0" quotePrefix="1" applyFont="1" applyFill="1" applyBorder="1" applyAlignment="1">
      <alignment horizontal="left" vertical="top" wrapText="1"/>
    </xf>
    <xf numFmtId="0" fontId="31" fillId="21" borderId="1" xfId="0" quotePrefix="1" applyFont="1" applyFill="1" applyBorder="1" applyAlignment="1">
      <alignment horizontal="left" vertical="top" wrapText="1"/>
    </xf>
    <xf numFmtId="0" fontId="31" fillId="0" borderId="3" xfId="0" quotePrefix="1" applyFont="1" applyBorder="1" applyAlignment="1">
      <alignment horizontal="left" vertical="top" wrapText="1"/>
    </xf>
    <xf numFmtId="0" fontId="31" fillId="22" borderId="12" xfId="0" quotePrefix="1" applyFont="1" applyFill="1" applyBorder="1" applyAlignment="1">
      <alignment horizontal="left" vertical="top" wrapText="1"/>
    </xf>
    <xf numFmtId="0" fontId="31" fillId="22" borderId="1" xfId="0" quotePrefix="1" applyFont="1" applyFill="1" applyBorder="1" applyAlignment="1">
      <alignment horizontal="left" vertical="top" wrapText="1"/>
    </xf>
    <xf numFmtId="173" fontId="33" fillId="0" borderId="16" xfId="12" applyNumberFormat="1" applyFont="1" applyBorder="1" applyAlignment="1">
      <alignment horizontal="left" vertical="center" wrapText="1"/>
    </xf>
    <xf numFmtId="173" fontId="33" fillId="0" borderId="1" xfId="12" applyNumberFormat="1" applyFont="1" applyBorder="1" applyAlignment="1">
      <alignment horizontal="left" vertical="center" wrapText="1"/>
    </xf>
    <xf numFmtId="173" fontId="34" fillId="18" borderId="16" xfId="12" applyNumberFormat="1" applyFont="1" applyFill="1" applyBorder="1" applyAlignment="1">
      <alignment horizontal="left" vertical="center" wrapText="1"/>
    </xf>
    <xf numFmtId="173" fontId="30" fillId="18" borderId="1" xfId="12" applyNumberFormat="1" applyFont="1" applyFill="1" applyBorder="1" applyAlignment="1">
      <alignment horizontal="left" vertical="center" wrapText="1"/>
    </xf>
    <xf numFmtId="173" fontId="31" fillId="0" borderId="16" xfId="12" applyNumberFormat="1" applyFont="1" applyBorder="1" applyAlignment="1">
      <alignment horizontal="left" vertical="center" wrapText="1"/>
    </xf>
    <xf numFmtId="173" fontId="31" fillId="0" borderId="1" xfId="12" applyNumberFormat="1" applyFont="1" applyFill="1" applyBorder="1" applyAlignment="1">
      <alignment horizontal="left" vertical="center" wrapText="1"/>
    </xf>
    <xf numFmtId="173" fontId="31" fillId="0" borderId="44" xfId="12" applyNumberFormat="1" applyFont="1" applyBorder="1" applyAlignment="1">
      <alignment horizontal="left" vertical="center" wrapText="1"/>
    </xf>
    <xf numFmtId="173" fontId="33" fillId="0" borderId="43" xfId="12" applyNumberFormat="1" applyFont="1" applyBorder="1" applyAlignment="1">
      <alignment horizontal="left" vertical="center" wrapText="1"/>
    </xf>
    <xf numFmtId="0" fontId="25" fillId="0" borderId="1" xfId="13" applyNumberFormat="1" applyFont="1" applyFill="1" applyBorder="1" applyAlignment="1" applyProtection="1">
      <alignment horizontal="left" vertical="center" wrapText="1"/>
      <protection locked="0"/>
    </xf>
    <xf numFmtId="169" fontId="11" fillId="0" borderId="1" xfId="13" applyNumberFormat="1" applyFont="1" applyFill="1" applyBorder="1" applyAlignment="1" applyProtection="1">
      <alignment horizontal="center" vertical="center" wrapText="1"/>
      <protection locked="0"/>
    </xf>
    <xf numFmtId="9" fontId="25" fillId="0" borderId="1" xfId="13" applyFont="1" applyFill="1" applyBorder="1" applyAlignment="1" applyProtection="1">
      <alignment horizontal="left" vertical="center" wrapText="1"/>
      <protection locked="0"/>
    </xf>
    <xf numFmtId="9" fontId="13" fillId="0" borderId="3" xfId="0" applyNumberFormat="1" applyFont="1" applyFill="1" applyBorder="1" applyAlignment="1" applyProtection="1">
      <alignment horizontal="center" vertical="center" wrapText="1"/>
      <protection locked="0"/>
    </xf>
    <xf numFmtId="0" fontId="13" fillId="0" borderId="3" xfId="0" applyFont="1" applyFill="1" applyBorder="1" applyAlignment="1" applyProtection="1">
      <alignment horizontal="center" vertical="center" wrapText="1"/>
      <protection locked="0"/>
    </xf>
    <xf numFmtId="0" fontId="25" fillId="0" borderId="1" xfId="0" applyFont="1" applyFill="1" applyBorder="1" applyAlignment="1" applyProtection="1">
      <alignment horizontal="justify" vertical="center" wrapText="1"/>
      <protection locked="0"/>
    </xf>
    <xf numFmtId="169" fontId="13" fillId="0" borderId="3" xfId="13" applyNumberFormat="1"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top" wrapText="1"/>
      <protection locked="0"/>
    </xf>
    <xf numFmtId="9" fontId="13" fillId="0" borderId="3" xfId="13" applyFont="1" applyFill="1" applyBorder="1" applyAlignment="1" applyProtection="1">
      <alignment horizontal="left" vertical="center" wrapText="1"/>
      <protection locked="0"/>
    </xf>
    <xf numFmtId="9" fontId="13" fillId="0" borderId="1" xfId="13" applyFont="1" applyFill="1" applyBorder="1" applyAlignment="1" applyProtection="1">
      <alignment horizontal="left" vertical="center" wrapText="1"/>
      <protection locked="0"/>
    </xf>
    <xf numFmtId="9" fontId="13" fillId="0" borderId="3" xfId="0" applyNumberFormat="1" applyFont="1" applyFill="1" applyBorder="1" applyAlignment="1" applyProtection="1">
      <alignment horizontal="left" vertical="center" wrapText="1"/>
      <protection locked="0"/>
    </xf>
    <xf numFmtId="9" fontId="35" fillId="0" borderId="3" xfId="13" applyFont="1" applyFill="1" applyBorder="1" applyAlignment="1" applyProtection="1">
      <alignment horizontal="left" vertical="center" wrapText="1"/>
      <protection locked="0"/>
    </xf>
    <xf numFmtId="9" fontId="27" fillId="0" borderId="12" xfId="13" applyFont="1" applyFill="1" applyBorder="1" applyAlignment="1" applyProtection="1">
      <alignment horizontal="justify" vertical="top" wrapText="1"/>
      <protection locked="0"/>
    </xf>
    <xf numFmtId="169" fontId="14" fillId="0" borderId="3" xfId="13" applyNumberFormat="1" applyFont="1" applyFill="1" applyBorder="1" applyAlignment="1" applyProtection="1">
      <alignment horizontal="center" vertical="center" wrapText="1"/>
      <protection locked="0"/>
    </xf>
    <xf numFmtId="169" fontId="13" fillId="0" borderId="1" xfId="13" applyNumberFormat="1" applyFont="1" applyFill="1" applyBorder="1" applyAlignment="1" applyProtection="1">
      <alignment horizontal="center" vertical="center" wrapText="1"/>
      <protection locked="0"/>
    </xf>
    <xf numFmtId="9" fontId="13" fillId="0" borderId="1" xfId="0" applyNumberFormat="1" applyFont="1" applyFill="1" applyBorder="1" applyAlignment="1" applyProtection="1">
      <alignment horizontal="center" vertical="center" wrapText="1"/>
      <protection locked="0"/>
    </xf>
    <xf numFmtId="9" fontId="14" fillId="0" borderId="1" xfId="0" applyNumberFormat="1" applyFont="1" applyFill="1" applyBorder="1" applyAlignment="1" applyProtection="1">
      <alignment horizontal="center" vertical="center" wrapText="1"/>
      <protection locked="0"/>
    </xf>
    <xf numFmtId="10" fontId="14" fillId="0" borderId="1" xfId="0" applyNumberFormat="1" applyFont="1" applyFill="1" applyBorder="1" applyAlignment="1" applyProtection="1">
      <alignment horizontal="center" vertical="center" wrapText="1"/>
      <protection locked="0"/>
    </xf>
    <xf numFmtId="0" fontId="0" fillId="0" borderId="1" xfId="0" quotePrefix="1" applyFill="1" applyBorder="1" applyAlignment="1">
      <alignment horizontal="left" vertical="top" wrapText="1"/>
    </xf>
    <xf numFmtId="9" fontId="12" fillId="17" borderId="1" xfId="13" applyNumberFormat="1" applyFont="1" applyFill="1" applyBorder="1" applyAlignment="1" applyProtection="1">
      <alignment horizontal="center" vertical="center" wrapText="1"/>
      <protection locked="0"/>
    </xf>
    <xf numFmtId="9" fontId="14" fillId="0" borderId="3" xfId="13" applyFont="1" applyFill="1" applyBorder="1" applyAlignment="1" applyProtection="1">
      <alignment horizontal="center" vertical="center" wrapText="1"/>
      <protection locked="0"/>
    </xf>
    <xf numFmtId="169" fontId="13" fillId="0" borderId="3" xfId="13" applyNumberFormat="1" applyFont="1" applyFill="1" applyBorder="1" applyAlignment="1" applyProtection="1">
      <alignment horizontal="center" vertical="center" wrapText="1"/>
      <protection locked="0"/>
    </xf>
    <xf numFmtId="9" fontId="12" fillId="0" borderId="3" xfId="13" applyFont="1" applyFill="1" applyBorder="1" applyAlignment="1" applyProtection="1">
      <alignment horizontal="center" vertical="center" wrapText="1"/>
      <protection locked="0"/>
    </xf>
    <xf numFmtId="166" fontId="14" fillId="0" borderId="3" xfId="12" applyFont="1" applyFill="1" applyBorder="1" applyAlignment="1" applyProtection="1">
      <alignment horizontal="center" vertical="center" wrapText="1"/>
      <protection locked="0"/>
    </xf>
    <xf numFmtId="9" fontId="11" fillId="0" borderId="3" xfId="13" applyFont="1" applyFill="1" applyBorder="1" applyAlignment="1" applyProtection="1">
      <alignment horizontal="center" vertical="center" wrapText="1"/>
      <protection locked="0"/>
    </xf>
    <xf numFmtId="0" fontId="13" fillId="0" borderId="3" xfId="0" applyFont="1" applyFill="1" applyBorder="1" applyAlignment="1" applyProtection="1">
      <alignment horizontal="left" vertical="top" wrapText="1"/>
      <protection locked="0"/>
    </xf>
    <xf numFmtId="9" fontId="13" fillId="0" borderId="3" xfId="13" applyFont="1" applyFill="1" applyBorder="1" applyAlignment="1" applyProtection="1">
      <alignment horizontal="center" vertical="center" wrapText="1"/>
      <protection locked="0"/>
    </xf>
    <xf numFmtId="0" fontId="22" fillId="0" borderId="12" xfId="13" applyNumberFormat="1" applyFont="1" applyFill="1" applyBorder="1" applyAlignment="1">
      <alignment horizontal="center" vertical="center" wrapText="1"/>
    </xf>
    <xf numFmtId="169" fontId="22" fillId="0" borderId="12" xfId="13" applyNumberFormat="1" applyFont="1" applyFill="1" applyBorder="1" applyAlignment="1">
      <alignment horizontal="center" vertical="center" wrapText="1"/>
    </xf>
    <xf numFmtId="9" fontId="27" fillId="0" borderId="1" xfId="13" applyFont="1" applyFill="1" applyBorder="1" applyAlignment="1" applyProtection="1">
      <alignment horizontal="left" vertical="center" wrapText="1"/>
      <protection locked="0"/>
    </xf>
    <xf numFmtId="10" fontId="12"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vertical="center" wrapText="1"/>
      <protection locked="0"/>
    </xf>
    <xf numFmtId="174" fontId="14" fillId="0" borderId="1" xfId="0" applyNumberFormat="1" applyFont="1" applyFill="1" applyBorder="1" applyAlignment="1" applyProtection="1">
      <alignment horizontal="center" vertical="center" wrapText="1"/>
      <protection locked="0"/>
    </xf>
    <xf numFmtId="174" fontId="12" fillId="0" borderId="1" xfId="0" applyNumberFormat="1" applyFont="1" applyFill="1" applyBorder="1" applyAlignment="1" applyProtection="1">
      <alignment vertical="center" wrapText="1"/>
      <protection locked="0"/>
    </xf>
    <xf numFmtId="174" fontId="14" fillId="0" borderId="3" xfId="0" applyNumberFormat="1" applyFont="1" applyFill="1" applyBorder="1" applyAlignment="1" applyProtection="1">
      <alignment horizontal="center" vertical="center" wrapText="1"/>
      <protection locked="0"/>
    </xf>
    <xf numFmtId="0" fontId="14" fillId="0" borderId="3" xfId="0" applyFont="1" applyFill="1" applyBorder="1" applyAlignment="1" applyProtection="1">
      <alignment horizontal="center" vertical="center" wrapText="1"/>
      <protection locked="0"/>
    </xf>
    <xf numFmtId="0" fontId="14" fillId="0" borderId="0" xfId="0" applyFont="1" applyFill="1" applyProtection="1">
      <protection locked="0"/>
    </xf>
    <xf numFmtId="169" fontId="11" fillId="0" borderId="1" xfId="0" applyNumberFormat="1" applyFont="1" applyFill="1" applyBorder="1" applyAlignment="1" applyProtection="1">
      <alignment horizontal="center" vertical="center" wrapText="1"/>
      <protection locked="0"/>
    </xf>
    <xf numFmtId="10" fontId="11" fillId="0" borderId="1" xfId="0" applyNumberFormat="1" applyFont="1" applyFill="1" applyBorder="1" applyAlignment="1" applyProtection="1">
      <alignment horizontal="center" vertical="center" wrapText="1"/>
      <protection locked="0"/>
    </xf>
    <xf numFmtId="175" fontId="25"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justify" vertical="center" wrapText="1"/>
      <protection locked="0"/>
    </xf>
    <xf numFmtId="174" fontId="12" fillId="0" borderId="1" xfId="0" applyNumberFormat="1" applyFont="1" applyFill="1" applyBorder="1" applyAlignment="1" applyProtection="1">
      <alignment horizontal="right" vertical="center" wrapText="1"/>
      <protection locked="0"/>
    </xf>
    <xf numFmtId="169" fontId="13" fillId="0" borderId="1" xfId="0" applyNumberFormat="1" applyFont="1" applyFill="1" applyBorder="1" applyAlignment="1" applyProtection="1">
      <alignment horizontal="center" vertical="center" wrapText="1"/>
      <protection locked="0"/>
    </xf>
    <xf numFmtId="10" fontId="12" fillId="0" borderId="1" xfId="13" applyNumberFormat="1" applyFont="1" applyFill="1" applyBorder="1" applyAlignment="1" applyProtection="1">
      <alignment horizontal="right" vertical="center" wrapText="1"/>
      <protection locked="0"/>
    </xf>
    <xf numFmtId="0" fontId="27" fillId="0" borderId="1" xfId="0" applyFont="1" applyFill="1" applyBorder="1" applyAlignment="1" applyProtection="1">
      <alignment horizontal="left" vertical="center" wrapText="1"/>
      <protection locked="0"/>
    </xf>
    <xf numFmtId="9" fontId="12" fillId="0" borderId="1" xfId="0" applyNumberFormat="1" applyFont="1" applyFill="1" applyBorder="1" applyAlignment="1" applyProtection="1">
      <alignment horizontal="center" vertical="center" wrapText="1"/>
      <protection locked="0"/>
    </xf>
    <xf numFmtId="0" fontId="12" fillId="0" borderId="0" xfId="0" applyFont="1" applyFill="1" applyAlignment="1" applyProtection="1">
      <alignment wrapText="1"/>
      <protection locked="0"/>
    </xf>
    <xf numFmtId="0" fontId="14" fillId="0" borderId="3" xfId="0" applyFont="1" applyFill="1" applyBorder="1" applyAlignment="1" applyProtection="1">
      <alignment horizontal="left" vertical="center" wrapText="1"/>
      <protection locked="0"/>
    </xf>
    <xf numFmtId="10" fontId="12" fillId="0" borderId="1" xfId="13" applyNumberFormat="1" applyFont="1" applyFill="1" applyBorder="1" applyAlignment="1" applyProtection="1">
      <alignment horizontal="center" vertical="center" wrapText="1"/>
      <protection locked="0"/>
    </xf>
    <xf numFmtId="0" fontId="27" fillId="0" borderId="3" xfId="0" applyFont="1" applyFill="1" applyBorder="1" applyAlignment="1" applyProtection="1">
      <alignment horizontal="left" vertical="center" wrapText="1"/>
      <protection locked="0"/>
    </xf>
    <xf numFmtId="0" fontId="13" fillId="0" borderId="3"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center" vertical="center" wrapText="1"/>
      <protection locked="0"/>
    </xf>
    <xf numFmtId="9" fontId="11" fillId="0" borderId="3" xfId="0" applyNumberFormat="1" applyFont="1" applyFill="1" applyBorder="1" applyAlignment="1" applyProtection="1">
      <alignment horizontal="center" vertical="center" wrapText="1"/>
      <protection locked="0"/>
    </xf>
    <xf numFmtId="0" fontId="11" fillId="0" borderId="3" xfId="0" applyFont="1" applyFill="1" applyBorder="1" applyAlignment="1" applyProtection="1">
      <alignment horizontal="left" vertical="center" wrapText="1"/>
      <protection locked="0"/>
    </xf>
    <xf numFmtId="9" fontId="27" fillId="0" borderId="1" xfId="13" applyFont="1" applyFill="1" applyBorder="1" applyAlignment="1" applyProtection="1">
      <alignment horizontal="justify" vertical="center" wrapText="1"/>
      <protection locked="0"/>
    </xf>
    <xf numFmtId="0" fontId="12" fillId="0" borderId="3" xfId="0" applyFont="1" applyFill="1" applyBorder="1" applyAlignment="1" applyProtection="1">
      <alignment horizontal="center" vertical="center" wrapText="1"/>
      <protection locked="0"/>
    </xf>
    <xf numFmtId="169" fontId="12" fillId="0" borderId="1" xfId="0" applyNumberFormat="1" applyFont="1" applyFill="1" applyBorder="1" applyAlignment="1" applyProtection="1">
      <alignment horizontal="center" vertical="center" wrapText="1"/>
      <protection locked="0"/>
    </xf>
    <xf numFmtId="166" fontId="14" fillId="0" borderId="3" xfId="0" applyNumberFormat="1" applyFont="1" applyFill="1" applyBorder="1" applyAlignment="1" applyProtection="1">
      <alignment horizontal="center" vertical="center" wrapText="1"/>
      <protection locked="0"/>
    </xf>
    <xf numFmtId="10" fontId="12" fillId="0" borderId="3" xfId="0" applyNumberFormat="1" applyFont="1" applyFill="1" applyBorder="1" applyAlignment="1" applyProtection="1">
      <alignment horizontal="center" vertical="center" wrapText="1"/>
      <protection locked="0"/>
    </xf>
    <xf numFmtId="0" fontId="26" fillId="0" borderId="1" xfId="0" applyFont="1" applyFill="1" applyBorder="1" applyAlignment="1">
      <alignment horizontal="left" vertical="center" wrapText="1"/>
    </xf>
    <xf numFmtId="9" fontId="14" fillId="0" borderId="3" xfId="0" applyNumberFormat="1" applyFont="1" applyFill="1" applyBorder="1" applyAlignment="1" applyProtection="1">
      <alignment horizontal="center" vertical="center" wrapText="1"/>
      <protection locked="0"/>
    </xf>
    <xf numFmtId="9" fontId="12" fillId="0" borderId="3" xfId="0" applyNumberFormat="1" applyFont="1" applyFill="1" applyBorder="1" applyAlignment="1" applyProtection="1">
      <alignment horizontal="center" vertical="center" wrapText="1"/>
      <protection locked="0"/>
    </xf>
    <xf numFmtId="0" fontId="26" fillId="0" borderId="3"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14" fontId="25" fillId="0" borderId="1" xfId="0" applyNumberFormat="1" applyFont="1" applyFill="1" applyBorder="1" applyAlignment="1" applyProtection="1">
      <alignment horizontal="center" vertical="center" wrapText="1"/>
      <protection locked="0"/>
    </xf>
    <xf numFmtId="0" fontId="12" fillId="0" borderId="3" xfId="0" applyFont="1" applyFill="1" applyBorder="1" applyAlignment="1" applyProtection="1">
      <alignment horizontal="left" vertical="center" wrapText="1"/>
      <protection locked="0"/>
    </xf>
    <xf numFmtId="0" fontId="29" fillId="0" borderId="1" xfId="0" applyFont="1" applyFill="1" applyBorder="1" applyAlignment="1">
      <alignment horizontal="justify" vertical="center" wrapText="1"/>
    </xf>
    <xf numFmtId="9" fontId="12" fillId="0" borderId="3" xfId="0" applyNumberFormat="1" applyFont="1" applyFill="1" applyBorder="1" applyAlignment="1" applyProtection="1">
      <alignment horizontal="left" vertical="center" wrapText="1"/>
      <protection locked="0"/>
    </xf>
    <xf numFmtId="14" fontId="25" fillId="0" borderId="3" xfId="0" applyNumberFormat="1" applyFont="1" applyFill="1" applyBorder="1" applyAlignment="1" applyProtection="1">
      <alignment horizontal="center" vertical="center" wrapText="1"/>
      <protection locked="0"/>
    </xf>
    <xf numFmtId="0" fontId="0" fillId="0" borderId="0" xfId="0" quotePrefix="1" applyFill="1" applyAlignment="1">
      <alignment horizontal="left" vertical="top" wrapText="1"/>
    </xf>
    <xf numFmtId="174" fontId="14" fillId="0" borderId="1" xfId="0" applyNumberFormat="1" applyFont="1" applyFill="1" applyBorder="1" applyAlignment="1" applyProtection="1">
      <alignment vertical="center" wrapText="1"/>
      <protection locked="0"/>
    </xf>
    <xf numFmtId="9" fontId="11" fillId="0" borderId="3" xfId="0" applyNumberFormat="1" applyFont="1" applyFill="1" applyBorder="1" applyAlignment="1" applyProtection="1">
      <alignment horizontal="left" vertical="center" wrapText="1"/>
      <protection locked="0"/>
    </xf>
    <xf numFmtId="0" fontId="26" fillId="0" borderId="1" xfId="0" applyFont="1" applyFill="1" applyBorder="1" applyAlignment="1">
      <alignment horizontal="justify" vertical="center" wrapText="1"/>
    </xf>
    <xf numFmtId="0" fontId="14" fillId="0" borderId="1" xfId="0" applyFont="1" applyFill="1" applyBorder="1" applyProtection="1">
      <protection locked="0"/>
    </xf>
    <xf numFmtId="1" fontId="14" fillId="0" borderId="3" xfId="0" applyNumberFormat="1" applyFont="1" applyFill="1" applyBorder="1" applyAlignment="1" applyProtection="1">
      <alignment vertical="center" wrapText="1"/>
      <protection locked="0"/>
    </xf>
    <xf numFmtId="0" fontId="14" fillId="0" borderId="3" xfId="0" quotePrefix="1" applyFont="1" applyFill="1" applyBorder="1" applyAlignment="1" applyProtection="1">
      <alignment horizontal="justify" vertical="center" wrapText="1"/>
      <protection locked="0"/>
    </xf>
    <xf numFmtId="0" fontId="14" fillId="0" borderId="3" xfId="0" applyFont="1" applyFill="1" applyBorder="1" applyAlignment="1" applyProtection="1">
      <alignment horizontal="justify" vertical="center" wrapText="1"/>
      <protection locked="0"/>
    </xf>
    <xf numFmtId="174" fontId="12" fillId="0" borderId="3" xfId="0" applyNumberFormat="1" applyFont="1" applyFill="1" applyBorder="1" applyAlignment="1" applyProtection="1">
      <alignment horizontal="right" vertical="center" wrapText="1"/>
      <protection locked="0"/>
    </xf>
    <xf numFmtId="174" fontId="12" fillId="0" borderId="1" xfId="0" applyNumberFormat="1" applyFont="1" applyFill="1" applyBorder="1" applyAlignment="1" applyProtection="1">
      <alignment horizontal="center" vertical="center" wrapText="1"/>
      <protection locked="0"/>
    </xf>
    <xf numFmtId="174" fontId="21" fillId="0" borderId="18" xfId="0" applyNumberFormat="1" applyFont="1" applyFill="1" applyBorder="1" applyAlignment="1">
      <alignment horizontal="center" vertical="center" wrapText="1"/>
    </xf>
    <xf numFmtId="170" fontId="12" fillId="0" borderId="3" xfId="0" applyNumberFormat="1" applyFont="1" applyFill="1" applyBorder="1" applyAlignment="1" applyProtection="1">
      <alignment horizontal="right" vertical="center" wrapText="1"/>
      <protection locked="0"/>
    </xf>
    <xf numFmtId="172" fontId="12" fillId="0" borderId="3" xfId="0" applyNumberFormat="1" applyFont="1" applyFill="1" applyBorder="1" applyAlignment="1" applyProtection="1">
      <alignment horizontal="right" vertical="center" wrapText="1"/>
      <protection locked="0"/>
    </xf>
    <xf numFmtId="0" fontId="20" fillId="0" borderId="3" xfId="0" applyFont="1" applyFill="1" applyBorder="1" applyAlignment="1">
      <alignment horizontal="left" vertical="center"/>
    </xf>
    <xf numFmtId="3" fontId="14" fillId="0" borderId="3" xfId="0" applyNumberFormat="1" applyFont="1" applyFill="1" applyBorder="1" applyAlignment="1">
      <alignment horizontal="left" vertical="center" wrapText="1"/>
    </xf>
    <xf numFmtId="9" fontId="20" fillId="0" borderId="3" xfId="0" applyNumberFormat="1" applyFont="1" applyFill="1" applyBorder="1" applyAlignment="1">
      <alignment horizontal="center" vertical="center" wrapText="1"/>
    </xf>
    <xf numFmtId="0" fontId="25" fillId="0" borderId="3" xfId="0" applyFont="1" applyFill="1" applyBorder="1" applyAlignment="1" applyProtection="1">
      <alignment horizontal="justify" vertical="center" wrapText="1"/>
      <protection locked="0"/>
    </xf>
    <xf numFmtId="0" fontId="20" fillId="0" borderId="3" xfId="0" applyFont="1" applyFill="1" applyBorder="1" applyAlignment="1">
      <alignment horizontal="left" vertical="center" wrapText="1"/>
    </xf>
    <xf numFmtId="0" fontId="14" fillId="0" borderId="3" xfId="0" applyFont="1" applyFill="1" applyBorder="1" applyAlignment="1">
      <alignment horizontal="center" vertical="center"/>
    </xf>
    <xf numFmtId="9" fontId="14" fillId="0" borderId="3" xfId="0" applyNumberFormat="1" applyFont="1" applyFill="1" applyBorder="1" applyAlignment="1">
      <alignment horizontal="center" vertical="center"/>
    </xf>
    <xf numFmtId="10" fontId="14" fillId="0" borderId="3" xfId="0" applyNumberFormat="1" applyFont="1" applyFill="1" applyBorder="1" applyAlignment="1">
      <alignment horizontal="center" vertical="center"/>
    </xf>
    <xf numFmtId="0" fontId="27" fillId="0" borderId="1" xfId="0" applyFont="1" applyFill="1" applyBorder="1" applyAlignment="1">
      <alignment horizontal="justify" vertical="center" wrapText="1"/>
    </xf>
    <xf numFmtId="10" fontId="11" fillId="0" borderId="3" xfId="0" applyNumberFormat="1" applyFont="1" applyFill="1" applyBorder="1" applyAlignment="1" applyProtection="1">
      <alignment horizontal="center" vertical="center" wrapText="1"/>
      <protection locked="0"/>
    </xf>
    <xf numFmtId="0" fontId="25" fillId="0" borderId="3" xfId="0" applyFont="1" applyFill="1" applyBorder="1" applyAlignment="1" applyProtection="1">
      <alignment horizontal="center" vertical="center" wrapText="1"/>
      <protection locked="0"/>
    </xf>
    <xf numFmtId="0" fontId="14" fillId="0" borderId="3" xfId="0" applyFont="1" applyFill="1" applyBorder="1" applyAlignment="1" applyProtection="1">
      <alignment vertical="center" wrapText="1"/>
      <protection locked="0"/>
    </xf>
    <xf numFmtId="0" fontId="14" fillId="0" borderId="3" xfId="0" applyFont="1" applyFill="1" applyBorder="1" applyAlignment="1">
      <alignment horizontal="left" vertical="center"/>
    </xf>
    <xf numFmtId="9" fontId="14" fillId="0" borderId="3"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0" fontId="25" fillId="0" borderId="10" xfId="0" applyFont="1" applyFill="1" applyBorder="1" applyAlignment="1" applyProtection="1">
      <alignment horizontal="justify" vertical="center" wrapText="1"/>
      <protection locked="0"/>
    </xf>
    <xf numFmtId="0" fontId="13" fillId="0" borderId="3" xfId="0" applyFont="1" applyFill="1" applyBorder="1" applyAlignment="1" applyProtection="1">
      <alignment horizontal="justify" vertical="center" wrapText="1"/>
      <protection locked="0"/>
    </xf>
    <xf numFmtId="15" fontId="25" fillId="0" borderId="3" xfId="0" applyNumberFormat="1" applyFont="1" applyFill="1" applyBorder="1" applyAlignment="1" applyProtection="1">
      <alignment horizontal="center" vertical="center" wrapText="1"/>
      <protection locked="0"/>
    </xf>
    <xf numFmtId="0" fontId="14" fillId="0" borderId="1" xfId="0" applyFont="1" applyFill="1" applyBorder="1" applyAlignment="1">
      <alignment horizontal="center" vertical="center" wrapText="1"/>
    </xf>
    <xf numFmtId="0" fontId="25" fillId="0" borderId="16" xfId="0" applyFont="1" applyFill="1" applyBorder="1" applyAlignment="1" applyProtection="1">
      <alignment horizontal="justify" vertical="center" wrapText="1"/>
      <protection locked="0"/>
    </xf>
    <xf numFmtId="169" fontId="14" fillId="0" borderId="3" xfId="0" applyNumberFormat="1" applyFont="1" applyFill="1" applyBorder="1" applyAlignment="1" applyProtection="1">
      <alignment horizontal="center" vertical="center" wrapText="1"/>
      <protection locked="0"/>
    </xf>
    <xf numFmtId="0" fontId="27" fillId="0" borderId="12" xfId="0" applyFont="1" applyFill="1" applyBorder="1" applyAlignment="1">
      <alignment horizontal="justify" vertical="center" wrapText="1"/>
    </xf>
    <xf numFmtId="174" fontId="14" fillId="0" borderId="3" xfId="0" applyNumberFormat="1" applyFont="1" applyFill="1" applyBorder="1" applyAlignment="1" applyProtection="1">
      <alignment horizontal="right" vertical="center" wrapText="1"/>
      <protection locked="0"/>
    </xf>
    <xf numFmtId="0" fontId="20" fillId="0" borderId="1" xfId="0" applyFont="1" applyFill="1" applyBorder="1" applyAlignment="1">
      <alignment horizontal="left" vertical="center"/>
    </xf>
    <xf numFmtId="3" fontId="14" fillId="0" borderId="1" xfId="0" applyNumberFormat="1"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9" fontId="8" fillId="0" borderId="14" xfId="0" applyNumberFormat="1" applyFont="1" applyFill="1" applyBorder="1" applyAlignment="1">
      <alignment horizontal="center" vertical="center" wrapText="1"/>
    </xf>
    <xf numFmtId="0" fontId="20" fillId="0" borderId="1" xfId="0" applyFont="1" applyFill="1" applyBorder="1" applyAlignment="1">
      <alignment vertical="center" wrapText="1"/>
    </xf>
    <xf numFmtId="0" fontId="14" fillId="0" borderId="12" xfId="0" applyFont="1" applyFill="1" applyBorder="1" applyAlignment="1">
      <alignment horizontal="left" vertical="center" wrapText="1"/>
    </xf>
    <xf numFmtId="0" fontId="14" fillId="0" borderId="12" xfId="0" applyFont="1" applyFill="1" applyBorder="1" applyAlignment="1">
      <alignment horizontal="center" vertical="center" wrapText="1"/>
    </xf>
    <xf numFmtId="3" fontId="14" fillId="0" borderId="12" xfId="0" applyNumberFormat="1" applyFont="1" applyFill="1" applyBorder="1" applyAlignment="1">
      <alignment horizontal="left" vertical="center" wrapText="1"/>
    </xf>
    <xf numFmtId="0" fontId="25" fillId="0" borderId="5" xfId="0" applyFont="1" applyFill="1" applyBorder="1" applyAlignment="1" applyProtection="1">
      <alignment horizontal="justify" vertical="center" wrapText="1"/>
      <protection locked="0"/>
    </xf>
    <xf numFmtId="0" fontId="20" fillId="0" borderId="1" xfId="0" applyFont="1" applyFill="1" applyBorder="1" applyAlignment="1">
      <alignment horizontal="left" vertical="center" wrapText="1"/>
    </xf>
    <xf numFmtId="0" fontId="14"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9" fontId="20" fillId="0" borderId="1" xfId="0" applyNumberFormat="1" applyFont="1" applyFill="1" applyBorder="1" applyAlignment="1">
      <alignment horizontal="center" vertical="center"/>
    </xf>
    <xf numFmtId="10" fontId="20" fillId="0" borderId="1" xfId="0" applyNumberFormat="1" applyFont="1" applyFill="1" applyBorder="1" applyAlignment="1">
      <alignment horizontal="center" vertical="center"/>
    </xf>
    <xf numFmtId="0" fontId="14" fillId="0" borderId="3" xfId="0" applyFont="1" applyFill="1" applyBorder="1" applyAlignment="1" applyProtection="1">
      <alignment horizontal="left" vertical="top" wrapText="1"/>
      <protection locked="0"/>
    </xf>
    <xf numFmtId="174" fontId="12" fillId="0" borderId="3" xfId="0" applyNumberFormat="1" applyFont="1" applyFill="1" applyBorder="1" applyAlignment="1" applyProtection="1">
      <alignment horizontal="center" vertical="center" wrapText="1"/>
      <protection locked="0"/>
    </xf>
    <xf numFmtId="169" fontId="12" fillId="0" borderId="3" xfId="0" applyNumberFormat="1" applyFont="1" applyFill="1" applyBorder="1" applyAlignment="1" applyProtection="1">
      <alignment horizontal="center" vertical="center" wrapText="1"/>
      <protection locked="0"/>
    </xf>
    <xf numFmtId="169" fontId="11" fillId="0" borderId="3" xfId="0" applyNumberFormat="1" applyFont="1" applyFill="1" applyBorder="1" applyAlignment="1" applyProtection="1">
      <alignment horizontal="center" vertical="center" wrapText="1"/>
      <protection locked="0"/>
    </xf>
    <xf numFmtId="0" fontId="13" fillId="0" borderId="11" xfId="0" applyFont="1" applyFill="1" applyBorder="1" applyAlignment="1" applyProtection="1">
      <alignment horizontal="center" vertical="center" wrapText="1"/>
      <protection locked="0"/>
    </xf>
    <xf numFmtId="0" fontId="14" fillId="0" borderId="11" xfId="0" applyFont="1" applyFill="1" applyBorder="1" applyAlignment="1" applyProtection="1">
      <alignment horizontal="center" vertical="center" wrapText="1"/>
      <protection locked="0"/>
    </xf>
    <xf numFmtId="9" fontId="27" fillId="0" borderId="3" xfId="13" applyFont="1" applyFill="1" applyBorder="1" applyAlignment="1" applyProtection="1">
      <alignment horizontal="justify" vertical="center" wrapText="1"/>
      <protection locked="0"/>
    </xf>
    <xf numFmtId="0" fontId="14" fillId="0" borderId="1" xfId="0" applyFont="1" applyFill="1" applyBorder="1" applyAlignment="1" applyProtection="1">
      <alignment vertical="center" wrapText="1"/>
      <protection locked="0"/>
    </xf>
    <xf numFmtId="0" fontId="28" fillId="0" borderId="1" xfId="0" applyFont="1" applyFill="1" applyBorder="1" applyAlignment="1">
      <alignment horizontal="justify" vertical="center" wrapText="1"/>
    </xf>
    <xf numFmtId="0" fontId="14" fillId="0" borderId="1" xfId="0" applyFont="1" applyFill="1" applyBorder="1" applyAlignment="1">
      <alignment horizontal="left" vertical="center"/>
    </xf>
    <xf numFmtId="9" fontId="22" fillId="0" borderId="1" xfId="0" applyNumberFormat="1" applyFont="1" applyFill="1" applyBorder="1" applyAlignment="1">
      <alignment horizontal="center" vertical="center" wrapText="1"/>
    </xf>
    <xf numFmtId="9" fontId="22" fillId="0" borderId="14" xfId="0" applyNumberFormat="1" applyFont="1" applyFill="1" applyBorder="1" applyAlignment="1">
      <alignment horizontal="center" vertical="center" wrapText="1"/>
    </xf>
    <xf numFmtId="10" fontId="22" fillId="0" borderId="12" xfId="13" applyNumberFormat="1" applyFont="1" applyFill="1" applyBorder="1" applyAlignment="1">
      <alignment horizontal="center" vertical="center" wrapText="1"/>
    </xf>
    <xf numFmtId="0" fontId="14" fillId="0" borderId="17" xfId="0" applyFont="1" applyFill="1" applyBorder="1" applyAlignment="1">
      <alignment horizontal="left" vertical="center" wrapText="1"/>
    </xf>
    <xf numFmtId="0" fontId="13" fillId="0" borderId="1" xfId="8" applyFont="1" applyFill="1" applyBorder="1" applyAlignment="1" applyProtection="1">
      <alignment horizontal="center" vertical="center" wrapText="1"/>
      <protection locked="0"/>
    </xf>
    <xf numFmtId="168" fontId="13" fillId="0" borderId="1" xfId="8" applyNumberFormat="1" applyFont="1" applyFill="1" applyBorder="1" applyAlignment="1" applyProtection="1">
      <alignment horizontal="center" vertical="center" wrapText="1"/>
      <protection locked="0"/>
    </xf>
    <xf numFmtId="9" fontId="11" fillId="0" borderId="1" xfId="0" applyNumberFormat="1" applyFont="1" applyFill="1" applyBorder="1" applyAlignment="1" applyProtection="1">
      <alignment horizontal="left" vertical="center" wrapText="1"/>
      <protection locked="0"/>
    </xf>
    <xf numFmtId="0" fontId="14" fillId="0" borderId="11" xfId="0" applyFont="1" applyFill="1" applyBorder="1" applyAlignment="1" applyProtection="1">
      <alignment vertical="center" wrapText="1"/>
      <protection locked="0"/>
    </xf>
    <xf numFmtId="1" fontId="14" fillId="0" borderId="11" xfId="0" applyNumberFormat="1" applyFont="1" applyFill="1" applyBorder="1" applyAlignment="1" applyProtection="1">
      <alignment vertical="center" wrapText="1"/>
      <protection locked="0"/>
    </xf>
    <xf numFmtId="166" fontId="12" fillId="0" borderId="3" xfId="12" applyFont="1" applyFill="1" applyBorder="1" applyAlignment="1" applyProtection="1">
      <alignment horizontal="right" vertical="center" wrapText="1"/>
      <protection locked="0"/>
    </xf>
    <xf numFmtId="172" fontId="12" fillId="0" borderId="3" xfId="0" applyNumberFormat="1" applyFont="1" applyFill="1" applyBorder="1" applyAlignment="1" applyProtection="1">
      <alignment horizontal="center" vertical="center" wrapText="1"/>
      <protection locked="0"/>
    </xf>
    <xf numFmtId="9" fontId="12" fillId="0" borderId="3" xfId="13" applyFont="1" applyFill="1" applyBorder="1" applyAlignment="1" applyProtection="1">
      <alignment horizontal="center" vertical="center" wrapText="1"/>
      <protection locked="0"/>
    </xf>
    <xf numFmtId="0" fontId="22" fillId="0" borderId="3" xfId="13" applyNumberFormat="1" applyFont="1" applyFill="1" applyBorder="1" applyAlignment="1">
      <alignment horizontal="center" vertical="center" wrapText="1"/>
    </xf>
    <xf numFmtId="0" fontId="22" fillId="0" borderId="11" xfId="13" applyNumberFormat="1" applyFont="1" applyFill="1" applyBorder="1" applyAlignment="1">
      <alignment horizontal="center" vertical="center" wrapText="1"/>
    </xf>
    <xf numFmtId="0" fontId="22" fillId="0" borderId="12" xfId="13" applyNumberFormat="1" applyFont="1" applyFill="1" applyBorder="1" applyAlignment="1">
      <alignment horizontal="center" vertical="center" wrapText="1"/>
    </xf>
    <xf numFmtId="0" fontId="25" fillId="0" borderId="3" xfId="0" applyFont="1" applyFill="1" applyBorder="1" applyAlignment="1" applyProtection="1">
      <alignment horizontal="center" vertical="center" wrapText="1"/>
      <protection locked="0"/>
    </xf>
    <xf numFmtId="0" fontId="25" fillId="0" borderId="11" xfId="0" applyFont="1" applyFill="1" applyBorder="1" applyAlignment="1" applyProtection="1">
      <alignment horizontal="center" vertical="center" wrapText="1"/>
      <protection locked="0"/>
    </xf>
    <xf numFmtId="0" fontId="25" fillId="0" borderId="12" xfId="0" applyFont="1" applyFill="1" applyBorder="1" applyAlignment="1" applyProtection="1">
      <alignment horizontal="center" vertical="center" wrapText="1"/>
      <protection locked="0"/>
    </xf>
    <xf numFmtId="0" fontId="14" fillId="0" borderId="3" xfId="0" applyFont="1" applyFill="1" applyBorder="1" applyAlignment="1" applyProtection="1">
      <alignment horizontal="center" vertical="center" wrapText="1"/>
      <protection locked="0"/>
    </xf>
    <xf numFmtId="0" fontId="14" fillId="0" borderId="11" xfId="0" applyFont="1" applyFill="1" applyBorder="1" applyAlignment="1" applyProtection="1">
      <alignment horizontal="center" vertical="center" wrapText="1"/>
      <protection locked="0"/>
    </xf>
    <xf numFmtId="0" fontId="14" fillId="0" borderId="12" xfId="0" applyFont="1" applyFill="1" applyBorder="1" applyAlignment="1" applyProtection="1">
      <alignment horizontal="center" vertical="center" wrapText="1"/>
      <protection locked="0"/>
    </xf>
    <xf numFmtId="1" fontId="14" fillId="0" borderId="3" xfId="0" applyNumberFormat="1" applyFont="1" applyFill="1" applyBorder="1" applyAlignment="1" applyProtection="1">
      <alignment horizontal="center" vertical="center" wrapText="1"/>
      <protection locked="0"/>
    </xf>
    <xf numFmtId="1" fontId="14" fillId="0" borderId="11" xfId="0" applyNumberFormat="1" applyFont="1" applyFill="1" applyBorder="1" applyAlignment="1" applyProtection="1">
      <alignment horizontal="center" vertical="center" wrapText="1"/>
      <protection locked="0"/>
    </xf>
    <xf numFmtId="1" fontId="14" fillId="0" borderId="12" xfId="0" applyNumberFormat="1" applyFont="1" applyFill="1" applyBorder="1" applyAlignment="1" applyProtection="1">
      <alignment horizontal="center" vertical="center" wrapText="1"/>
      <protection locked="0"/>
    </xf>
    <xf numFmtId="0" fontId="14" fillId="0" borderId="3"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20" fillId="0" borderId="3"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3" fillId="0" borderId="3" xfId="0" applyFont="1" applyFill="1" applyBorder="1" applyAlignment="1" applyProtection="1">
      <alignment horizontal="left" vertical="top" wrapText="1"/>
      <protection locked="0"/>
    </xf>
    <xf numFmtId="0" fontId="13" fillId="0" borderId="12" xfId="0" applyFont="1" applyFill="1" applyBorder="1" applyAlignment="1" applyProtection="1">
      <alignment horizontal="left" vertical="top" wrapText="1"/>
      <protection locked="0"/>
    </xf>
    <xf numFmtId="14" fontId="25" fillId="0" borderId="3" xfId="0" applyNumberFormat="1" applyFont="1" applyFill="1" applyBorder="1" applyAlignment="1" applyProtection="1">
      <alignment horizontal="center" vertical="center" wrapText="1"/>
      <protection locked="0"/>
    </xf>
    <xf numFmtId="14" fontId="25" fillId="0" borderId="12" xfId="0" applyNumberFormat="1" applyFont="1" applyFill="1" applyBorder="1" applyAlignment="1" applyProtection="1">
      <alignment horizontal="center" vertical="center" wrapText="1"/>
      <protection locked="0"/>
    </xf>
    <xf numFmtId="10" fontId="12" fillId="0" borderId="3" xfId="0" applyNumberFormat="1" applyFont="1" applyFill="1" applyBorder="1" applyAlignment="1" applyProtection="1">
      <alignment horizontal="center" vertical="center" wrapText="1"/>
      <protection locked="0"/>
    </xf>
    <xf numFmtId="10" fontId="12" fillId="0" borderId="12" xfId="0" applyNumberFormat="1" applyFont="1" applyFill="1" applyBorder="1" applyAlignment="1" applyProtection="1">
      <alignment horizontal="center" vertical="center" wrapText="1"/>
      <protection locked="0"/>
    </xf>
    <xf numFmtId="9" fontId="13" fillId="0" borderId="3" xfId="13" applyFont="1" applyFill="1" applyBorder="1" applyAlignment="1" applyProtection="1">
      <alignment horizontal="center" vertical="center" wrapText="1"/>
      <protection locked="0"/>
    </xf>
    <xf numFmtId="9" fontId="13" fillId="0" borderId="12" xfId="13" applyFont="1" applyFill="1" applyBorder="1" applyAlignment="1" applyProtection="1">
      <alignment horizontal="center" vertical="center" wrapText="1"/>
      <protection locked="0"/>
    </xf>
    <xf numFmtId="9" fontId="13" fillId="0" borderId="3" xfId="0" applyNumberFormat="1" applyFont="1" applyFill="1" applyBorder="1" applyAlignment="1" applyProtection="1">
      <alignment horizontal="center" vertical="center" wrapText="1"/>
      <protection locked="0"/>
    </xf>
    <xf numFmtId="9" fontId="13" fillId="0" borderId="12" xfId="0" applyNumberFormat="1" applyFont="1" applyFill="1" applyBorder="1" applyAlignment="1" applyProtection="1">
      <alignment horizontal="center" vertical="center" wrapText="1"/>
      <protection locked="0"/>
    </xf>
    <xf numFmtId="9" fontId="14" fillId="0" borderId="3" xfId="13" applyFont="1" applyFill="1" applyBorder="1" applyAlignment="1" applyProtection="1">
      <alignment horizontal="center" vertical="center" wrapText="1"/>
      <protection locked="0"/>
    </xf>
    <xf numFmtId="9" fontId="14" fillId="0" borderId="12" xfId="13" applyFont="1" applyFill="1" applyBorder="1" applyAlignment="1" applyProtection="1">
      <alignment horizontal="center" vertical="center" wrapText="1"/>
      <protection locked="0"/>
    </xf>
    <xf numFmtId="9" fontId="14" fillId="0" borderId="11" xfId="13" applyFont="1" applyFill="1" applyBorder="1" applyAlignment="1" applyProtection="1">
      <alignment horizontal="center" vertical="center" wrapText="1"/>
      <protection locked="0"/>
    </xf>
    <xf numFmtId="0" fontId="11" fillId="0" borderId="3" xfId="0" applyFont="1" applyFill="1" applyBorder="1" applyAlignment="1" applyProtection="1">
      <alignment horizontal="center" vertical="center" wrapText="1"/>
      <protection locked="0"/>
    </xf>
    <xf numFmtId="0" fontId="11" fillId="0" borderId="12" xfId="0" applyFont="1" applyFill="1" applyBorder="1" applyAlignment="1" applyProtection="1">
      <alignment horizontal="center" vertical="center" wrapText="1"/>
      <protection locked="0"/>
    </xf>
    <xf numFmtId="169" fontId="22" fillId="0" borderId="3" xfId="13" applyNumberFormat="1" applyFont="1" applyFill="1" applyBorder="1" applyAlignment="1">
      <alignment horizontal="center" vertical="center" wrapText="1"/>
    </xf>
    <xf numFmtId="169" fontId="22" fillId="0" borderId="11" xfId="13" applyNumberFormat="1" applyFont="1" applyFill="1" applyBorder="1" applyAlignment="1">
      <alignment horizontal="center" vertical="center" wrapText="1"/>
    </xf>
    <xf numFmtId="169" fontId="22" fillId="0" borderId="12" xfId="13" applyNumberFormat="1"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13" fillId="0" borderId="3" xfId="0" applyFont="1" applyFill="1" applyBorder="1" applyAlignment="1" applyProtection="1">
      <alignment horizontal="center" vertical="center" wrapText="1"/>
      <protection locked="0"/>
    </xf>
    <xf numFmtId="0" fontId="13" fillId="0" borderId="12" xfId="0" applyFont="1" applyFill="1" applyBorder="1" applyAlignment="1" applyProtection="1">
      <alignment horizontal="center" vertical="center" wrapText="1"/>
      <protection locked="0"/>
    </xf>
    <xf numFmtId="0" fontId="13" fillId="0" borderId="11" xfId="0" applyFont="1" applyFill="1" applyBorder="1" applyAlignment="1" applyProtection="1">
      <alignment horizontal="center" vertical="center" wrapText="1"/>
      <protection locked="0"/>
    </xf>
    <xf numFmtId="166" fontId="14" fillId="0" borderId="3" xfId="12" applyFont="1" applyFill="1" applyBorder="1" applyAlignment="1" applyProtection="1">
      <alignment horizontal="center" vertical="center" wrapText="1"/>
      <protection locked="0"/>
    </xf>
    <xf numFmtId="166" fontId="14" fillId="0" borderId="11" xfId="12" applyFont="1" applyFill="1" applyBorder="1" applyAlignment="1" applyProtection="1">
      <alignment horizontal="center" vertical="center" wrapText="1"/>
      <protection locked="0"/>
    </xf>
    <xf numFmtId="166" fontId="14" fillId="0" borderId="12" xfId="12" applyFont="1" applyFill="1" applyBorder="1" applyAlignment="1" applyProtection="1">
      <alignment horizontal="center" vertical="center" wrapText="1"/>
      <protection locked="0"/>
    </xf>
    <xf numFmtId="9" fontId="20" fillId="0" borderId="3" xfId="0" applyNumberFormat="1" applyFont="1" applyFill="1" applyBorder="1" applyAlignment="1">
      <alignment horizontal="center" vertical="center" wrapText="1"/>
    </xf>
    <xf numFmtId="9" fontId="20" fillId="0" borderId="11" xfId="0" applyNumberFormat="1" applyFont="1" applyFill="1" applyBorder="1" applyAlignment="1">
      <alignment horizontal="center" vertical="center" wrapText="1"/>
    </xf>
    <xf numFmtId="9" fontId="20" fillId="0" borderId="12" xfId="0" applyNumberFormat="1" applyFont="1" applyFill="1" applyBorder="1" applyAlignment="1">
      <alignment horizontal="center" vertical="center" wrapText="1"/>
    </xf>
    <xf numFmtId="2" fontId="22" fillId="0" borderId="3" xfId="13" applyNumberFormat="1" applyFont="1" applyFill="1" applyBorder="1" applyAlignment="1">
      <alignment horizontal="center" vertical="center" wrapText="1"/>
    </xf>
    <xf numFmtId="2" fontId="22" fillId="0" borderId="11" xfId="13" applyNumberFormat="1" applyFont="1" applyFill="1" applyBorder="1" applyAlignment="1">
      <alignment horizontal="center" vertical="center" wrapText="1"/>
    </xf>
    <xf numFmtId="2" fontId="22" fillId="0" borderId="12" xfId="13" applyNumberFormat="1"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12" xfId="0" applyFont="1" applyFill="1" applyBorder="1" applyAlignment="1">
      <alignment horizontal="center" vertical="center" wrapText="1"/>
    </xf>
    <xf numFmtId="3" fontId="14" fillId="0" borderId="3" xfId="0" applyNumberFormat="1" applyFont="1" applyFill="1" applyBorder="1" applyAlignment="1">
      <alignment horizontal="center" vertical="center" wrapText="1"/>
    </xf>
    <xf numFmtId="3" fontId="14" fillId="0" borderId="11" xfId="0" applyNumberFormat="1" applyFont="1" applyFill="1" applyBorder="1" applyAlignment="1">
      <alignment horizontal="center" vertical="center" wrapText="1"/>
    </xf>
    <xf numFmtId="3" fontId="14" fillId="0" borderId="12" xfId="0" applyNumberFormat="1" applyFont="1" applyFill="1" applyBorder="1" applyAlignment="1">
      <alignment horizontal="center" vertical="center" wrapText="1"/>
    </xf>
    <xf numFmtId="0" fontId="20" fillId="0" borderId="3"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3" xfId="0" applyFont="1" applyFill="1" applyBorder="1" applyAlignment="1">
      <alignment horizontal="left" vertical="center" wrapText="1"/>
    </xf>
    <xf numFmtId="0" fontId="20" fillId="0" borderId="11" xfId="0" applyFont="1" applyFill="1" applyBorder="1" applyAlignment="1">
      <alignment horizontal="left" vertical="center" wrapText="1"/>
    </xf>
    <xf numFmtId="3" fontId="14" fillId="0" borderId="3" xfId="0" applyNumberFormat="1" applyFont="1" applyFill="1" applyBorder="1" applyAlignment="1">
      <alignment horizontal="left" vertical="center" wrapText="1"/>
    </xf>
    <xf numFmtId="3" fontId="14" fillId="0" borderId="11" xfId="0" applyNumberFormat="1" applyFont="1" applyFill="1" applyBorder="1" applyAlignment="1">
      <alignment horizontal="left" vertical="center" wrapText="1"/>
    </xf>
    <xf numFmtId="0" fontId="14" fillId="0" borderId="3" xfId="0" applyFont="1" applyFill="1" applyBorder="1" applyAlignment="1">
      <alignment horizontal="left" vertical="center"/>
    </xf>
    <xf numFmtId="0" fontId="14" fillId="0" borderId="12" xfId="0" applyFont="1" applyFill="1" applyBorder="1" applyAlignment="1">
      <alignment horizontal="left" vertical="center"/>
    </xf>
    <xf numFmtId="3" fontId="14" fillId="0" borderId="12" xfId="0" applyNumberFormat="1" applyFont="1" applyFill="1" applyBorder="1" applyAlignment="1">
      <alignment horizontal="left" vertical="center" wrapText="1"/>
    </xf>
    <xf numFmtId="9" fontId="22" fillId="0" borderId="3" xfId="0" applyNumberFormat="1" applyFont="1" applyFill="1" applyBorder="1" applyAlignment="1">
      <alignment horizontal="center" vertical="center" wrapText="1"/>
    </xf>
    <xf numFmtId="9" fontId="22" fillId="0" borderId="11" xfId="0" applyNumberFormat="1" applyFont="1" applyFill="1" applyBorder="1" applyAlignment="1">
      <alignment horizontal="center" vertical="center" wrapText="1"/>
    </xf>
    <xf numFmtId="0" fontId="20" fillId="0" borderId="3" xfId="0" applyFont="1" applyFill="1" applyBorder="1" applyAlignment="1">
      <alignment horizontal="left" vertical="center"/>
    </xf>
    <xf numFmtId="0" fontId="20" fillId="0" borderId="11" xfId="0" applyFont="1" applyFill="1" applyBorder="1" applyAlignment="1">
      <alignment horizontal="left" vertical="center"/>
    </xf>
    <xf numFmtId="9" fontId="8" fillId="0" borderId="3" xfId="0" applyNumberFormat="1" applyFont="1" applyFill="1" applyBorder="1" applyAlignment="1">
      <alignment horizontal="center" vertical="center" wrapText="1"/>
    </xf>
    <xf numFmtId="9" fontId="8" fillId="0" borderId="11" xfId="0" applyNumberFormat="1" applyFont="1" applyFill="1" applyBorder="1" applyAlignment="1">
      <alignment horizontal="center" vertical="center" wrapText="1"/>
    </xf>
    <xf numFmtId="169" fontId="14" fillId="0" borderId="3" xfId="0" applyNumberFormat="1" applyFont="1" applyFill="1" applyBorder="1" applyAlignment="1">
      <alignment horizontal="center" vertical="center" wrapText="1"/>
    </xf>
    <xf numFmtId="169" fontId="14" fillId="0" borderId="11"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14" fillId="0" borderId="12" xfId="0" applyFont="1" applyFill="1" applyBorder="1" applyAlignment="1">
      <alignment horizontal="center" vertical="center" wrapText="1"/>
    </xf>
    <xf numFmtId="9" fontId="8" fillId="0" borderId="12" xfId="0" applyNumberFormat="1" applyFont="1" applyFill="1" applyBorder="1" applyAlignment="1">
      <alignment horizontal="center" vertical="center" wrapText="1"/>
    </xf>
    <xf numFmtId="2" fontId="14" fillId="0" borderId="3" xfId="0" applyNumberFormat="1" applyFont="1" applyFill="1" applyBorder="1" applyAlignment="1">
      <alignment horizontal="center" vertical="center"/>
    </xf>
    <xf numFmtId="2" fontId="14" fillId="0" borderId="11" xfId="0" applyNumberFormat="1" applyFont="1" applyFill="1" applyBorder="1" applyAlignment="1">
      <alignment horizontal="center" vertical="center"/>
    </xf>
    <xf numFmtId="2" fontId="14" fillId="0" borderId="12" xfId="0" applyNumberFormat="1" applyFont="1" applyFill="1" applyBorder="1" applyAlignment="1">
      <alignment horizontal="center" vertical="center"/>
    </xf>
    <xf numFmtId="169" fontId="14" fillId="0" borderId="3" xfId="0" applyNumberFormat="1" applyFont="1" applyFill="1" applyBorder="1" applyAlignment="1">
      <alignment horizontal="center" vertical="center"/>
    </xf>
    <xf numFmtId="169" fontId="14" fillId="0" borderId="11" xfId="0" applyNumberFormat="1" applyFont="1" applyFill="1" applyBorder="1" applyAlignment="1">
      <alignment horizontal="center" vertical="center"/>
    </xf>
    <xf numFmtId="169" fontId="14" fillId="0" borderId="12" xfId="0" applyNumberFormat="1" applyFont="1" applyFill="1" applyBorder="1" applyAlignment="1">
      <alignment horizontal="center" vertical="center"/>
    </xf>
    <xf numFmtId="1" fontId="20" fillId="0" borderId="3" xfId="0" applyNumberFormat="1" applyFont="1" applyFill="1" applyBorder="1" applyAlignment="1">
      <alignment horizontal="center" vertical="center" wrapText="1"/>
    </xf>
    <xf numFmtId="1" fontId="20" fillId="0" borderId="11" xfId="0" applyNumberFormat="1" applyFont="1" applyFill="1" applyBorder="1" applyAlignment="1">
      <alignment horizontal="center" vertical="center" wrapText="1"/>
    </xf>
    <xf numFmtId="0" fontId="20" fillId="0" borderId="12" xfId="0" applyFont="1" applyFill="1" applyBorder="1" applyAlignment="1">
      <alignment horizontal="left" vertical="center"/>
    </xf>
    <xf numFmtId="169" fontId="14" fillId="0" borderId="12" xfId="0" applyNumberFormat="1" applyFont="1" applyFill="1" applyBorder="1" applyAlignment="1">
      <alignment horizontal="center" vertical="center" wrapText="1"/>
    </xf>
    <xf numFmtId="0" fontId="26" fillId="0" borderId="3"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14" fillId="0" borderId="3" xfId="8" applyFont="1" applyFill="1" applyBorder="1" applyAlignment="1" applyProtection="1">
      <alignment horizontal="center" vertical="center" wrapText="1"/>
      <protection locked="0"/>
    </xf>
    <xf numFmtId="0" fontId="14" fillId="0" borderId="11" xfId="8" applyFont="1" applyFill="1" applyBorder="1" applyAlignment="1" applyProtection="1">
      <alignment horizontal="center" vertical="center" wrapText="1"/>
      <protection locked="0"/>
    </xf>
    <xf numFmtId="0" fontId="14" fillId="0" borderId="12" xfId="8" applyFont="1" applyFill="1" applyBorder="1" applyAlignment="1" applyProtection="1">
      <alignment horizontal="center" vertical="center" wrapText="1"/>
      <protection locked="0"/>
    </xf>
    <xf numFmtId="1" fontId="0" fillId="0" borderId="3" xfId="0" applyNumberFormat="1" applyFill="1" applyBorder="1" applyAlignment="1">
      <alignment horizontal="center" vertical="center"/>
    </xf>
    <xf numFmtId="1" fontId="0" fillId="0" borderId="11" xfId="0" applyNumberFormat="1" applyFill="1" applyBorder="1" applyAlignment="1">
      <alignment horizontal="center" vertical="center"/>
    </xf>
    <xf numFmtId="1" fontId="0" fillId="0" borderId="12" xfId="0" applyNumberFormat="1" applyFill="1" applyBorder="1" applyAlignment="1">
      <alignment horizontal="center" vertical="center"/>
    </xf>
    <xf numFmtId="168" fontId="20" fillId="0" borderId="3" xfId="0" applyNumberFormat="1" applyFont="1" applyFill="1" applyBorder="1" applyAlignment="1">
      <alignment horizontal="center" vertical="center"/>
    </xf>
    <xf numFmtId="168" fontId="20" fillId="0" borderId="11" xfId="0" applyNumberFormat="1" applyFont="1" applyFill="1" applyBorder="1" applyAlignment="1">
      <alignment horizontal="center" vertical="center"/>
    </xf>
    <xf numFmtId="168" fontId="20" fillId="0" borderId="12" xfId="0" applyNumberFormat="1" applyFont="1" applyFill="1" applyBorder="1" applyAlignment="1">
      <alignment horizontal="center" vertical="center"/>
    </xf>
    <xf numFmtId="169" fontId="20" fillId="0" borderId="3" xfId="0" applyNumberFormat="1" applyFont="1" applyFill="1" applyBorder="1" applyAlignment="1">
      <alignment horizontal="center" vertical="center"/>
    </xf>
    <xf numFmtId="169" fontId="20" fillId="0" borderId="11" xfId="0" applyNumberFormat="1" applyFont="1" applyFill="1" applyBorder="1" applyAlignment="1">
      <alignment horizontal="center" vertical="center"/>
    </xf>
    <xf numFmtId="169" fontId="20" fillId="0" borderId="12" xfId="0" applyNumberFormat="1" applyFont="1" applyFill="1" applyBorder="1" applyAlignment="1">
      <alignment horizontal="center" vertical="center"/>
    </xf>
    <xf numFmtId="0" fontId="14" fillId="0" borderId="3" xfId="0" applyFont="1" applyFill="1" applyBorder="1" applyAlignment="1" applyProtection="1">
      <alignment horizontal="left" vertical="center" wrapText="1"/>
      <protection locked="0"/>
    </xf>
    <xf numFmtId="0" fontId="14" fillId="0" borderId="11" xfId="0" applyFont="1" applyFill="1" applyBorder="1" applyAlignment="1" applyProtection="1">
      <alignment horizontal="left" vertical="center" wrapText="1"/>
      <protection locked="0"/>
    </xf>
    <xf numFmtId="0" fontId="14" fillId="0" borderId="12" xfId="0" applyFont="1" applyFill="1" applyBorder="1" applyAlignment="1" applyProtection="1">
      <alignment horizontal="left" vertical="center" wrapText="1"/>
      <protection locked="0"/>
    </xf>
    <xf numFmtId="0" fontId="4" fillId="0" borderId="3"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10" fontId="22" fillId="0" borderId="3" xfId="13" applyNumberFormat="1" applyFont="1" applyFill="1" applyBorder="1" applyAlignment="1">
      <alignment horizontal="center" vertical="center" wrapText="1"/>
    </xf>
    <xf numFmtId="10" fontId="22" fillId="0" borderId="11" xfId="13" applyNumberFormat="1" applyFont="1" applyFill="1" applyBorder="1" applyAlignment="1">
      <alignment horizontal="center" vertical="center" wrapText="1"/>
    </xf>
    <xf numFmtId="10" fontId="22" fillId="0" borderId="12" xfId="13" applyNumberFormat="1" applyFont="1" applyFill="1" applyBorder="1" applyAlignment="1">
      <alignment horizontal="center" vertical="center" wrapText="1"/>
    </xf>
    <xf numFmtId="10" fontId="11" fillId="10" borderId="3" xfId="13" applyNumberFormat="1" applyFont="1" applyFill="1" applyBorder="1" applyAlignment="1" applyProtection="1">
      <alignment horizontal="center" vertical="center" wrapText="1"/>
      <protection locked="0"/>
    </xf>
    <xf numFmtId="10" fontId="11" fillId="10" borderId="12" xfId="13" applyNumberFormat="1" applyFont="1" applyFill="1" applyBorder="1" applyAlignment="1" applyProtection="1">
      <alignment horizontal="center" vertical="center" wrapText="1"/>
      <protection locked="0"/>
    </xf>
    <xf numFmtId="2" fontId="14" fillId="0" borderId="3" xfId="0" applyNumberFormat="1" applyFont="1" applyFill="1" applyBorder="1" applyAlignment="1" applyProtection="1">
      <alignment horizontal="center" vertical="center" wrapText="1"/>
      <protection locked="0"/>
    </xf>
    <xf numFmtId="2" fontId="14" fillId="0" borderId="11" xfId="0" applyNumberFormat="1" applyFont="1" applyFill="1" applyBorder="1" applyAlignment="1" applyProtection="1">
      <alignment horizontal="center" vertical="center" wrapText="1"/>
      <protection locked="0"/>
    </xf>
    <xf numFmtId="2" fontId="14" fillId="0" borderId="12" xfId="0" applyNumberFormat="1" applyFont="1" applyFill="1" applyBorder="1" applyAlignment="1" applyProtection="1">
      <alignment horizontal="center" vertical="center" wrapText="1"/>
      <protection locked="0"/>
    </xf>
    <xf numFmtId="169" fontId="14" fillId="0" borderId="3" xfId="0" applyNumberFormat="1" applyFont="1" applyFill="1" applyBorder="1" applyAlignment="1" applyProtection="1">
      <alignment horizontal="center" vertical="center" wrapText="1"/>
      <protection locked="0"/>
    </xf>
    <xf numFmtId="169" fontId="14" fillId="0" borderId="11" xfId="0" applyNumberFormat="1" applyFont="1" applyFill="1" applyBorder="1" applyAlignment="1" applyProtection="1">
      <alignment horizontal="center" vertical="center" wrapText="1"/>
      <protection locked="0"/>
    </xf>
    <xf numFmtId="169" fontId="14" fillId="0" borderId="12" xfId="0" applyNumberFormat="1" applyFont="1" applyFill="1" applyBorder="1" applyAlignment="1" applyProtection="1">
      <alignment horizontal="center" vertical="center" wrapText="1"/>
      <protection locked="0"/>
    </xf>
    <xf numFmtId="1" fontId="22" fillId="0" borderId="3" xfId="13" applyNumberFormat="1" applyFont="1" applyFill="1" applyBorder="1" applyAlignment="1">
      <alignment horizontal="center" vertical="center" wrapText="1"/>
    </xf>
    <xf numFmtId="1" fontId="22" fillId="0" borderId="11" xfId="13" applyNumberFormat="1" applyFont="1" applyFill="1" applyBorder="1" applyAlignment="1">
      <alignment horizontal="center" vertical="center" wrapText="1"/>
    </xf>
    <xf numFmtId="1" fontId="22" fillId="0" borderId="12" xfId="13" applyNumberFormat="1" applyFont="1" applyFill="1" applyBorder="1" applyAlignment="1">
      <alignment horizontal="center" vertical="center" wrapText="1"/>
    </xf>
    <xf numFmtId="9" fontId="21" fillId="0" borderId="3" xfId="0" applyNumberFormat="1" applyFont="1" applyFill="1" applyBorder="1" applyAlignment="1">
      <alignment horizontal="center" vertical="center" wrapText="1"/>
    </xf>
    <xf numFmtId="9" fontId="21" fillId="0" borderId="11" xfId="0" applyNumberFormat="1" applyFont="1" applyFill="1" applyBorder="1" applyAlignment="1">
      <alignment horizontal="center" vertical="center" wrapText="1"/>
    </xf>
    <xf numFmtId="9" fontId="21" fillId="0" borderId="12" xfId="0" applyNumberFormat="1" applyFont="1" applyFill="1" applyBorder="1" applyAlignment="1">
      <alignment horizontal="center" vertical="center" wrapText="1"/>
    </xf>
    <xf numFmtId="0" fontId="11" fillId="10" borderId="3" xfId="0" applyFont="1" applyFill="1" applyBorder="1" applyAlignment="1" applyProtection="1">
      <alignment horizontal="center" vertical="center" wrapText="1"/>
      <protection locked="0"/>
    </xf>
    <xf numFmtId="0" fontId="11" fillId="10" borderId="11" xfId="0" applyFont="1" applyFill="1" applyBorder="1" applyAlignment="1" applyProtection="1">
      <alignment horizontal="center" vertical="center" wrapText="1"/>
      <protection locked="0"/>
    </xf>
    <xf numFmtId="0" fontId="11" fillId="10" borderId="12" xfId="0" applyFont="1" applyFill="1" applyBorder="1" applyAlignment="1" applyProtection="1">
      <alignment horizontal="center" vertical="center" wrapText="1"/>
      <protection locked="0"/>
    </xf>
    <xf numFmtId="174" fontId="6" fillId="5" borderId="3" xfId="0" applyNumberFormat="1" applyFont="1" applyFill="1" applyBorder="1" applyAlignment="1" applyProtection="1">
      <alignment horizontal="center" vertical="center" wrapText="1"/>
      <protection locked="0"/>
    </xf>
    <xf numFmtId="174" fontId="6" fillId="5" borderId="12" xfId="0" applyNumberFormat="1" applyFont="1" applyFill="1" applyBorder="1" applyAlignment="1" applyProtection="1">
      <alignment horizontal="center" vertical="center" wrapText="1"/>
      <protection locked="0"/>
    </xf>
    <xf numFmtId="9" fontId="12" fillId="10" borderId="3" xfId="13" applyFont="1" applyFill="1" applyBorder="1" applyAlignment="1" applyProtection="1">
      <alignment horizontal="center" vertical="center"/>
      <protection locked="0"/>
    </xf>
    <xf numFmtId="9" fontId="12" fillId="10" borderId="11" xfId="13" applyFont="1" applyFill="1" applyBorder="1" applyAlignment="1" applyProtection="1">
      <alignment horizontal="center" vertical="center"/>
      <protection locked="0"/>
    </xf>
    <xf numFmtId="9" fontId="12" fillId="10" borderId="12" xfId="13" applyFont="1" applyFill="1" applyBorder="1" applyAlignment="1" applyProtection="1">
      <alignment horizontal="center" vertical="center"/>
      <protection locked="0"/>
    </xf>
    <xf numFmtId="9" fontId="11" fillId="10" borderId="13" xfId="0" applyNumberFormat="1" applyFont="1" applyFill="1" applyBorder="1" applyAlignment="1" applyProtection="1">
      <alignment horizontal="center" vertical="center" wrapText="1"/>
      <protection locked="0"/>
    </xf>
    <xf numFmtId="9" fontId="11" fillId="10" borderId="6" xfId="0" applyNumberFormat="1" applyFont="1" applyFill="1" applyBorder="1" applyAlignment="1" applyProtection="1">
      <alignment horizontal="center" vertical="center" wrapText="1"/>
      <protection locked="0"/>
    </xf>
    <xf numFmtId="9" fontId="11" fillId="10" borderId="10" xfId="0" applyNumberFormat="1" applyFont="1" applyFill="1" applyBorder="1" applyAlignment="1" applyProtection="1">
      <alignment horizontal="center" vertical="center" wrapText="1"/>
      <protection locked="0"/>
    </xf>
    <xf numFmtId="9" fontId="11" fillId="10" borderId="8" xfId="0" applyNumberFormat="1" applyFont="1" applyFill="1" applyBorder="1" applyAlignment="1" applyProtection="1">
      <alignment horizontal="center" vertical="center" wrapText="1"/>
      <protection locked="0"/>
    </xf>
    <xf numFmtId="9" fontId="11" fillId="10" borderId="4" xfId="0" applyNumberFormat="1" applyFont="1" applyFill="1" applyBorder="1" applyAlignment="1" applyProtection="1">
      <alignment horizontal="center" vertical="center" wrapText="1"/>
      <protection locked="0"/>
    </xf>
    <xf numFmtId="9" fontId="11" fillId="10" borderId="5" xfId="0" applyNumberFormat="1" applyFont="1" applyFill="1" applyBorder="1" applyAlignment="1" applyProtection="1">
      <alignment horizontal="center" vertical="center" wrapText="1"/>
      <protection locked="0"/>
    </xf>
    <xf numFmtId="0" fontId="11" fillId="11" borderId="14" xfId="0" applyFont="1" applyFill="1" applyBorder="1" applyAlignment="1" applyProtection="1">
      <alignment horizontal="center" vertical="center" wrapText="1"/>
      <protection locked="0"/>
    </xf>
    <xf numFmtId="0" fontId="11" fillId="11" borderId="15" xfId="0" applyFont="1" applyFill="1" applyBorder="1" applyAlignment="1" applyProtection="1">
      <alignment horizontal="center" vertical="center" wrapText="1"/>
      <protection locked="0"/>
    </xf>
    <xf numFmtId="0" fontId="11" fillId="11" borderId="3" xfId="0" applyFont="1" applyFill="1" applyBorder="1" applyAlignment="1" applyProtection="1">
      <alignment horizontal="center" vertical="center" wrapText="1"/>
      <protection locked="0"/>
    </xf>
    <xf numFmtId="0" fontId="11" fillId="11" borderId="12" xfId="0" applyFont="1" applyFill="1" applyBorder="1" applyAlignment="1" applyProtection="1">
      <alignment horizontal="center" vertical="center" wrapText="1"/>
      <protection locked="0"/>
    </xf>
    <xf numFmtId="1" fontId="24" fillId="8" borderId="3" xfId="0" applyNumberFormat="1" applyFont="1" applyFill="1" applyBorder="1" applyAlignment="1">
      <alignment horizontal="center" vertical="center" wrapText="1" readingOrder="1"/>
    </xf>
    <xf numFmtId="1" fontId="24" fillId="8" borderId="12" xfId="0" applyNumberFormat="1" applyFont="1" applyFill="1" applyBorder="1" applyAlignment="1">
      <alignment horizontal="center" vertical="center" wrapText="1" readingOrder="1"/>
    </xf>
    <xf numFmtId="0" fontId="11" fillId="12" borderId="15" xfId="0" applyFont="1" applyFill="1" applyBorder="1" applyAlignment="1" applyProtection="1">
      <alignment horizontal="center" vertical="center" wrapText="1"/>
      <protection locked="0"/>
    </xf>
    <xf numFmtId="0" fontId="1" fillId="7" borderId="1" xfId="0" applyFont="1" applyFill="1" applyBorder="1" applyAlignment="1">
      <alignment horizontal="center" vertical="center" wrapText="1"/>
    </xf>
    <xf numFmtId="0" fontId="11" fillId="7" borderId="14" xfId="0" applyFont="1" applyFill="1" applyBorder="1" applyAlignment="1" applyProtection="1">
      <alignment horizontal="center" vertical="center" wrapText="1"/>
      <protection locked="0"/>
    </xf>
    <xf numFmtId="0" fontId="11" fillId="7" borderId="15" xfId="0" applyFont="1" applyFill="1" applyBorder="1" applyAlignment="1" applyProtection="1">
      <alignment horizontal="center" vertical="center" wrapText="1"/>
      <protection locked="0"/>
    </xf>
    <xf numFmtId="0" fontId="11" fillId="7" borderId="16" xfId="0" applyFont="1" applyFill="1" applyBorder="1" applyAlignment="1" applyProtection="1">
      <alignment horizontal="center" vertical="center" wrapText="1"/>
      <protection locked="0"/>
    </xf>
    <xf numFmtId="0" fontId="11" fillId="10" borderId="13" xfId="0" applyFont="1" applyFill="1" applyBorder="1" applyAlignment="1" applyProtection="1">
      <alignment horizontal="center" vertical="center" wrapText="1"/>
      <protection locked="0"/>
    </xf>
    <xf numFmtId="0" fontId="11" fillId="10" borderId="7" xfId="0" applyFont="1" applyFill="1" applyBorder="1" applyAlignment="1" applyProtection="1">
      <alignment horizontal="center" vertical="center" wrapText="1"/>
      <protection locked="0"/>
    </xf>
    <xf numFmtId="0" fontId="11" fillId="10" borderId="8" xfId="0" applyFont="1" applyFill="1" applyBorder="1" applyAlignment="1" applyProtection="1">
      <alignment horizontal="center" vertical="center" wrapText="1"/>
      <protection locked="0"/>
    </xf>
    <xf numFmtId="0" fontId="12" fillId="10" borderId="3" xfId="0" applyFont="1" applyFill="1" applyBorder="1" applyAlignment="1" applyProtection="1">
      <alignment horizontal="center" vertical="center" wrapText="1"/>
      <protection locked="0"/>
    </xf>
    <xf numFmtId="0" fontId="12" fillId="10" borderId="11" xfId="0" applyFont="1" applyFill="1" applyBorder="1" applyAlignment="1" applyProtection="1">
      <alignment horizontal="center" vertical="center" wrapText="1"/>
      <protection locked="0"/>
    </xf>
    <xf numFmtId="0" fontId="12" fillId="10" borderId="12" xfId="0" applyFont="1" applyFill="1" applyBorder="1" applyAlignment="1" applyProtection="1">
      <alignment horizontal="center" vertical="center" wrapText="1"/>
      <protection locked="0"/>
    </xf>
    <xf numFmtId="0" fontId="16" fillId="10" borderId="3" xfId="0" applyFont="1" applyFill="1" applyBorder="1" applyAlignment="1" applyProtection="1">
      <alignment horizontal="center" vertical="center" wrapText="1"/>
      <protection locked="0"/>
    </xf>
    <xf numFmtId="0" fontId="16" fillId="10" borderId="11" xfId="0" applyFont="1" applyFill="1" applyBorder="1" applyAlignment="1" applyProtection="1">
      <alignment horizontal="center" vertical="center" wrapText="1"/>
      <protection locked="0"/>
    </xf>
    <xf numFmtId="0" fontId="16" fillId="10" borderId="12" xfId="0" applyFont="1" applyFill="1" applyBorder="1" applyAlignment="1" applyProtection="1">
      <alignment horizontal="center" vertical="center" wrapText="1"/>
      <protection locked="0"/>
    </xf>
    <xf numFmtId="0" fontId="25" fillId="0" borderId="3" xfId="0" applyFont="1" applyFill="1" applyBorder="1" applyAlignment="1" applyProtection="1">
      <alignment horizontal="justify" vertical="center" wrapText="1"/>
      <protection locked="0"/>
    </xf>
    <xf numFmtId="0" fontId="25" fillId="0" borderId="11" xfId="0" applyFont="1" applyFill="1" applyBorder="1" applyAlignment="1" applyProtection="1">
      <alignment horizontal="justify" vertical="center" wrapText="1"/>
      <protection locked="0"/>
    </xf>
    <xf numFmtId="0" fontId="25" fillId="0" borderId="12" xfId="0" applyFont="1" applyFill="1" applyBorder="1" applyAlignment="1" applyProtection="1">
      <alignment horizontal="justify" vertical="center" wrapText="1"/>
      <protection locked="0"/>
    </xf>
    <xf numFmtId="0" fontId="14" fillId="0" borderId="3" xfId="0" applyFont="1" applyFill="1" applyBorder="1" applyAlignment="1" applyProtection="1">
      <alignment horizontal="justify" vertical="center" wrapText="1"/>
      <protection locked="0"/>
    </xf>
    <xf numFmtId="0" fontId="14" fillId="0" borderId="11" xfId="0" applyFont="1" applyFill="1" applyBorder="1" applyAlignment="1" applyProtection="1">
      <alignment horizontal="justify" vertical="center" wrapText="1"/>
      <protection locked="0"/>
    </xf>
    <xf numFmtId="0" fontId="14" fillId="0" borderId="12" xfId="0" applyFont="1" applyFill="1" applyBorder="1" applyAlignment="1" applyProtection="1">
      <alignment horizontal="justify" vertical="center" wrapText="1"/>
      <protection locked="0"/>
    </xf>
    <xf numFmtId="174" fontId="11" fillId="13" borderId="15" xfId="0" applyNumberFormat="1" applyFont="1" applyFill="1" applyBorder="1" applyAlignment="1" applyProtection="1">
      <alignment horizontal="center" vertical="center" wrapText="1"/>
      <protection locked="0"/>
    </xf>
    <xf numFmtId="174" fontId="23" fillId="4" borderId="1" xfId="14" applyNumberFormat="1" applyFont="1" applyFill="1" applyBorder="1" applyAlignment="1">
      <alignment horizontal="center" vertical="center" wrapText="1"/>
    </xf>
    <xf numFmtId="174" fontId="23" fillId="4" borderId="1" xfId="14" applyNumberFormat="1" applyFont="1" applyFill="1" applyBorder="1" applyAlignment="1">
      <alignment horizontal="center" vertical="center"/>
    </xf>
    <xf numFmtId="0" fontId="11" fillId="10" borderId="14" xfId="0" applyFont="1" applyFill="1" applyBorder="1" applyAlignment="1" applyProtection="1">
      <alignment horizontal="center" vertical="center" wrapText="1"/>
      <protection locked="0"/>
    </xf>
    <xf numFmtId="0" fontId="11" fillId="10" borderId="15" xfId="0" applyFont="1" applyFill="1" applyBorder="1" applyAlignment="1" applyProtection="1">
      <alignment horizontal="center" vertical="center" wrapText="1"/>
      <protection locked="0"/>
    </xf>
    <xf numFmtId="174" fontId="6" fillId="5" borderId="13" xfId="0" applyNumberFormat="1" applyFont="1" applyFill="1" applyBorder="1" applyAlignment="1" applyProtection="1">
      <alignment horizontal="center" vertical="center" wrapText="1"/>
      <protection locked="0"/>
    </xf>
    <xf numFmtId="174" fontId="6" fillId="5" borderId="8" xfId="0" applyNumberFormat="1" applyFont="1" applyFill="1" applyBorder="1" applyAlignment="1" applyProtection="1">
      <alignment horizontal="center" vertical="center" wrapText="1"/>
      <protection locked="0"/>
    </xf>
    <xf numFmtId="174" fontId="11" fillId="6" borderId="14" xfId="0" applyNumberFormat="1" applyFont="1" applyFill="1" applyBorder="1" applyAlignment="1" applyProtection="1">
      <alignment horizontal="center" vertical="center" wrapText="1"/>
      <protection locked="0"/>
    </xf>
    <xf numFmtId="174" fontId="11" fillId="6" borderId="15" xfId="0" applyNumberFormat="1" applyFont="1" applyFill="1" applyBorder="1" applyAlignment="1" applyProtection="1">
      <alignment horizontal="center" vertical="center" wrapText="1"/>
      <protection locked="0"/>
    </xf>
    <xf numFmtId="174" fontId="11" fillId="6" borderId="16" xfId="0" applyNumberFormat="1" applyFont="1" applyFill="1" applyBorder="1" applyAlignment="1" applyProtection="1">
      <alignment horizontal="center" vertical="center" wrapText="1"/>
      <protection locked="0"/>
    </xf>
    <xf numFmtId="174" fontId="11" fillId="9" borderId="14" xfId="0" applyNumberFormat="1" applyFont="1" applyFill="1" applyBorder="1" applyAlignment="1" applyProtection="1">
      <alignment horizontal="center" vertical="center" wrapText="1"/>
      <protection locked="0"/>
    </xf>
    <xf numFmtId="174" fontId="11" fillId="9" borderId="15" xfId="0" applyNumberFormat="1" applyFont="1" applyFill="1" applyBorder="1" applyAlignment="1" applyProtection="1">
      <alignment horizontal="center" vertical="center" wrapText="1"/>
      <protection locked="0"/>
    </xf>
    <xf numFmtId="174" fontId="11" fillId="9" borderId="16" xfId="0" applyNumberFormat="1" applyFont="1" applyFill="1" applyBorder="1" applyAlignment="1" applyProtection="1">
      <alignment horizontal="center" vertical="center" wrapText="1"/>
      <protection locked="0"/>
    </xf>
    <xf numFmtId="0" fontId="11" fillId="10" borderId="16" xfId="0" applyFont="1" applyFill="1" applyBorder="1" applyAlignment="1" applyProtection="1">
      <alignment horizontal="center" vertical="center" wrapText="1"/>
      <protection locked="0"/>
    </xf>
    <xf numFmtId="0" fontId="11" fillId="14" borderId="14" xfId="0" applyFont="1" applyFill="1" applyBorder="1" applyAlignment="1" applyProtection="1">
      <alignment horizontal="center" vertical="center" wrapText="1"/>
      <protection locked="0"/>
    </xf>
    <xf numFmtId="0" fontId="11" fillId="14" borderId="15" xfId="0" applyFont="1" applyFill="1" applyBorder="1" applyAlignment="1" applyProtection="1">
      <alignment horizontal="center" vertical="center" wrapText="1"/>
      <protection locked="0"/>
    </xf>
    <xf numFmtId="166" fontId="12" fillId="0" borderId="3" xfId="12" applyFont="1" applyFill="1" applyBorder="1" applyAlignment="1" applyProtection="1">
      <alignment horizontal="center" vertical="center" wrapText="1"/>
      <protection locked="0"/>
    </xf>
    <xf numFmtId="166" fontId="12" fillId="0" borderId="11" xfId="12" applyFont="1" applyFill="1" applyBorder="1" applyAlignment="1" applyProtection="1">
      <alignment horizontal="center" vertical="center" wrapText="1"/>
      <protection locked="0"/>
    </xf>
    <xf numFmtId="166" fontId="12" fillId="0" borderId="12" xfId="12" applyFont="1" applyFill="1" applyBorder="1" applyAlignment="1" applyProtection="1">
      <alignment horizontal="center" vertical="center" wrapText="1"/>
      <protection locked="0"/>
    </xf>
    <xf numFmtId="166" fontId="14" fillId="0" borderId="3" xfId="12" applyFont="1" applyFill="1" applyBorder="1" applyAlignment="1" applyProtection="1">
      <alignment horizontal="left" vertical="center" wrapText="1"/>
      <protection locked="0"/>
    </xf>
    <xf numFmtId="166" fontId="14" fillId="0" borderId="11" xfId="12" applyFont="1" applyFill="1" applyBorder="1" applyAlignment="1" applyProtection="1">
      <alignment horizontal="left" vertical="center" wrapText="1"/>
      <protection locked="0"/>
    </xf>
    <xf numFmtId="166" fontId="14" fillId="0" borderId="12" xfId="12" applyFont="1" applyFill="1" applyBorder="1" applyAlignment="1" applyProtection="1">
      <alignment horizontal="left" vertical="center" wrapText="1"/>
      <protection locked="0"/>
    </xf>
    <xf numFmtId="0" fontId="17" fillId="0" borderId="14" xfId="19" applyFont="1" applyBorder="1" applyAlignment="1">
      <alignment horizontal="center" vertical="center" wrapText="1"/>
    </xf>
    <xf numFmtId="0" fontId="17" fillId="0" borderId="15" xfId="19" applyFont="1" applyBorder="1" applyAlignment="1">
      <alignment horizontal="center" vertical="center" wrapText="1"/>
    </xf>
    <xf numFmtId="0" fontId="17" fillId="0" borderId="16" xfId="19" applyFont="1" applyBorder="1" applyAlignment="1">
      <alignment horizontal="center" vertical="center" wrapText="1"/>
    </xf>
    <xf numFmtId="0" fontId="18" fillId="0" borderId="13" xfId="19" applyFont="1" applyBorder="1" applyAlignment="1">
      <alignment horizontal="center" wrapText="1"/>
    </xf>
    <xf numFmtId="0" fontId="18" fillId="0" borderId="10" xfId="19" applyFont="1" applyBorder="1" applyAlignment="1">
      <alignment horizontal="center" wrapText="1"/>
    </xf>
    <xf numFmtId="0" fontId="18" fillId="0" borderId="7" xfId="19" applyFont="1" applyBorder="1" applyAlignment="1">
      <alignment horizontal="center" wrapText="1"/>
    </xf>
    <xf numFmtId="0" fontId="18" fillId="0" borderId="9" xfId="19" applyFont="1" applyBorder="1" applyAlignment="1">
      <alignment horizontal="center" wrapText="1"/>
    </xf>
    <xf numFmtId="0" fontId="18" fillId="0" borderId="8" xfId="19" applyFont="1" applyBorder="1" applyAlignment="1">
      <alignment horizontal="center" wrapText="1"/>
    </xf>
    <xf numFmtId="0" fontId="18" fillId="0" borderId="5" xfId="19" applyFont="1" applyBorder="1" applyAlignment="1">
      <alignment horizontal="center" wrapText="1"/>
    </xf>
    <xf numFmtId="0" fontId="16" fillId="0" borderId="14" xfId="19" applyFont="1" applyBorder="1" applyAlignment="1">
      <alignment horizontal="right" vertical="center" wrapText="1"/>
    </xf>
    <xf numFmtId="0" fontId="16" fillId="0" borderId="15" xfId="19" applyFont="1" applyBorder="1" applyAlignment="1">
      <alignment horizontal="right" vertical="center" wrapText="1"/>
    </xf>
    <xf numFmtId="0" fontId="16" fillId="0" borderId="16" xfId="19" applyFont="1" applyBorder="1" applyAlignment="1">
      <alignment horizontal="right" vertical="center" wrapText="1"/>
    </xf>
    <xf numFmtId="0" fontId="16" fillId="0" borderId="1" xfId="19" applyFont="1" applyBorder="1" applyAlignment="1">
      <alignment horizontal="right" vertical="center" wrapText="1"/>
    </xf>
    <xf numFmtId="0" fontId="16" fillId="0" borderId="0" xfId="19" applyFont="1" applyAlignment="1">
      <alignment horizontal="left" vertical="center" wrapText="1"/>
    </xf>
    <xf numFmtId="0" fontId="17" fillId="0" borderId="9" xfId="19" applyFont="1" applyBorder="1" applyAlignment="1">
      <alignment horizontal="center" vertical="center" wrapText="1"/>
    </xf>
    <xf numFmtId="0" fontId="17" fillId="0" borderId="11" xfId="19" applyFont="1" applyBorder="1" applyAlignment="1">
      <alignment horizontal="center" vertical="center" wrapText="1"/>
    </xf>
    <xf numFmtId="0" fontId="17" fillId="0" borderId="7" xfId="19" applyFont="1" applyBorder="1" applyAlignment="1">
      <alignment horizontal="center" vertical="center" wrapText="1"/>
    </xf>
    <xf numFmtId="0" fontId="17" fillId="0" borderId="0" xfId="19" applyFont="1" applyBorder="1" applyAlignment="1">
      <alignment horizontal="center" vertical="center" wrapText="1"/>
    </xf>
    <xf numFmtId="0" fontId="17" fillId="0" borderId="9" xfId="19" applyFont="1" applyBorder="1" applyAlignment="1">
      <alignment horizontal="center" vertical="center"/>
    </xf>
    <xf numFmtId="0" fontId="17" fillId="0" borderId="11" xfId="19" applyFont="1" applyBorder="1" applyAlignment="1">
      <alignment horizontal="center" vertical="center"/>
    </xf>
    <xf numFmtId="0" fontId="17" fillId="0" borderId="7" xfId="19" applyFont="1" applyBorder="1" applyAlignment="1">
      <alignment horizontal="center" vertical="center"/>
    </xf>
    <xf numFmtId="0" fontId="11" fillId="10" borderId="3" xfId="8" applyFont="1" applyFill="1" applyBorder="1" applyAlignment="1" applyProtection="1">
      <alignment horizontal="center" vertical="center" wrapText="1"/>
      <protection locked="0"/>
    </xf>
    <xf numFmtId="0" fontId="11" fillId="10" borderId="12" xfId="8" applyFont="1" applyFill="1" applyBorder="1" applyAlignment="1" applyProtection="1">
      <alignment horizontal="center" vertical="center" wrapText="1"/>
      <protection locked="0"/>
    </xf>
    <xf numFmtId="168" fontId="11" fillId="10" borderId="3" xfId="8" applyNumberFormat="1" applyFont="1" applyFill="1" applyBorder="1" applyAlignment="1" applyProtection="1">
      <alignment horizontal="center" vertical="center" wrapText="1"/>
      <protection locked="0"/>
    </xf>
    <xf numFmtId="168" fontId="11" fillId="10" borderId="12" xfId="8" applyNumberFormat="1" applyFont="1" applyFill="1" applyBorder="1" applyAlignment="1" applyProtection="1">
      <alignment horizontal="center" vertical="center" wrapText="1"/>
      <protection locked="0"/>
    </xf>
    <xf numFmtId="9" fontId="11" fillId="10" borderId="3" xfId="13" applyFont="1" applyFill="1" applyBorder="1" applyAlignment="1" applyProtection="1">
      <alignment horizontal="center" vertical="center" wrapText="1"/>
      <protection locked="0"/>
    </xf>
    <xf numFmtId="9" fontId="11" fillId="10" borderId="12" xfId="13" applyFont="1" applyFill="1" applyBorder="1" applyAlignment="1" applyProtection="1">
      <alignment horizontal="center" vertical="center" wrapText="1"/>
      <protection locked="0"/>
    </xf>
    <xf numFmtId="0" fontId="12" fillId="3" borderId="14" xfId="0" applyFont="1" applyFill="1" applyBorder="1" applyAlignment="1" applyProtection="1">
      <alignment horizontal="left" vertical="center" wrapText="1"/>
      <protection locked="0"/>
    </xf>
    <xf numFmtId="0" fontId="12" fillId="3" borderId="15" xfId="0" applyFont="1" applyFill="1" applyBorder="1" applyAlignment="1" applyProtection="1">
      <alignment horizontal="left" vertical="center" wrapText="1"/>
      <protection locked="0"/>
    </xf>
    <xf numFmtId="0" fontId="12" fillId="3" borderId="16" xfId="0" applyFont="1" applyFill="1" applyBorder="1" applyAlignment="1" applyProtection="1">
      <alignment horizontal="left" vertical="center" wrapText="1"/>
      <protection locked="0"/>
    </xf>
    <xf numFmtId="0" fontId="17" fillId="0" borderId="13" xfId="19" applyFont="1" applyBorder="1" applyAlignment="1">
      <alignment horizontal="center" vertical="center" wrapText="1"/>
    </xf>
    <xf numFmtId="0" fontId="17" fillId="0" borderId="6" xfId="19" applyFont="1" applyBorder="1" applyAlignment="1">
      <alignment horizontal="center" vertical="center" wrapText="1"/>
    </xf>
    <xf numFmtId="0" fontId="17" fillId="0" borderId="10" xfId="19" applyFont="1" applyBorder="1" applyAlignment="1">
      <alignment horizontal="center" vertical="center" wrapText="1"/>
    </xf>
    <xf numFmtId="0" fontId="17" fillId="0" borderId="8" xfId="19" applyFont="1" applyBorder="1" applyAlignment="1">
      <alignment horizontal="center" vertical="center" wrapText="1"/>
    </xf>
    <xf numFmtId="0" fontId="17" fillId="0" borderId="4" xfId="19" applyFont="1" applyBorder="1" applyAlignment="1">
      <alignment horizontal="center" vertical="center" wrapText="1"/>
    </xf>
    <xf numFmtId="0" fontId="17" fillId="0" borderId="5" xfId="19" applyFont="1" applyBorder="1" applyAlignment="1">
      <alignment horizontal="center" vertical="center" wrapText="1"/>
    </xf>
    <xf numFmtId="0" fontId="17" fillId="0" borderId="14" xfId="19" applyFont="1" applyBorder="1" applyAlignment="1">
      <alignment horizontal="center" vertical="center"/>
    </xf>
    <xf numFmtId="0" fontId="17" fillId="0" borderId="15" xfId="19" applyFont="1" applyBorder="1" applyAlignment="1">
      <alignment horizontal="center" vertical="center"/>
    </xf>
    <xf numFmtId="0" fontId="17" fillId="0" borderId="16" xfId="19" applyFont="1" applyBorder="1" applyAlignment="1">
      <alignment horizontal="center" vertical="center"/>
    </xf>
    <xf numFmtId="10" fontId="10" fillId="0" borderId="3" xfId="13" applyNumberFormat="1" applyFont="1" applyFill="1" applyBorder="1" applyAlignment="1">
      <alignment horizontal="center" vertical="center" wrapText="1"/>
    </xf>
    <xf numFmtId="10" fontId="10" fillId="0" borderId="11" xfId="13" applyNumberFormat="1" applyFont="1" applyFill="1" applyBorder="1" applyAlignment="1">
      <alignment horizontal="center" vertical="center" wrapText="1"/>
    </xf>
    <xf numFmtId="10" fontId="10" fillId="0" borderId="12" xfId="13" applyNumberFormat="1"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5" xfId="0" applyFont="1" applyFill="1" applyBorder="1" applyAlignment="1">
      <alignment horizontal="center" vertical="center" wrapText="1"/>
    </xf>
    <xf numFmtId="169" fontId="14" fillId="0" borderId="11" xfId="13" applyNumberFormat="1" applyFont="1" applyFill="1" applyBorder="1" applyAlignment="1">
      <alignment horizontal="center" vertical="center" wrapText="1"/>
    </xf>
    <xf numFmtId="169" fontId="14" fillId="0" borderId="12" xfId="13" applyNumberFormat="1" applyFont="1" applyFill="1" applyBorder="1" applyAlignment="1">
      <alignment horizontal="center" vertical="center" wrapText="1"/>
    </xf>
    <xf numFmtId="0" fontId="11" fillId="3" borderId="14" xfId="0" applyFont="1" applyFill="1" applyBorder="1" applyAlignment="1" applyProtection="1">
      <alignment horizontal="left" vertical="center" wrapText="1"/>
      <protection locked="0"/>
    </xf>
    <xf numFmtId="0" fontId="11" fillId="3" borderId="15" xfId="0" applyFont="1" applyFill="1" applyBorder="1" applyAlignment="1" applyProtection="1">
      <alignment horizontal="left" vertical="center" wrapText="1"/>
      <protection locked="0"/>
    </xf>
    <xf numFmtId="0" fontId="11" fillId="3" borderId="16" xfId="0" applyFont="1" applyFill="1" applyBorder="1" applyAlignment="1" applyProtection="1">
      <alignment horizontal="left" vertical="center" wrapText="1"/>
      <protection locked="0"/>
    </xf>
    <xf numFmtId="0" fontId="11" fillId="10" borderId="14" xfId="8" applyFont="1" applyFill="1" applyBorder="1" applyAlignment="1" applyProtection="1">
      <alignment horizontal="center" vertical="center"/>
      <protection locked="0"/>
    </xf>
    <xf numFmtId="0" fontId="11" fillId="10" borderId="15" xfId="8" applyFont="1" applyFill="1" applyBorder="1" applyAlignment="1" applyProtection="1">
      <alignment horizontal="center" vertical="center"/>
      <protection locked="0"/>
    </xf>
    <xf numFmtId="0" fontId="11" fillId="10" borderId="16" xfId="8" applyFont="1" applyFill="1" applyBorder="1" applyAlignment="1" applyProtection="1">
      <alignment horizontal="center" vertical="center"/>
      <protection locked="0"/>
    </xf>
    <xf numFmtId="0" fontId="25" fillId="0" borderId="3" xfId="0" applyFont="1" applyFill="1" applyBorder="1" applyAlignment="1" applyProtection="1">
      <alignment horizontal="left" vertical="center" wrapText="1"/>
      <protection locked="0"/>
    </xf>
    <xf numFmtId="0" fontId="25" fillId="0" borderId="11" xfId="0" applyFont="1" applyFill="1" applyBorder="1" applyAlignment="1" applyProtection="1">
      <alignment horizontal="left" vertical="center" wrapText="1"/>
      <protection locked="0"/>
    </xf>
    <xf numFmtId="0" fontId="25" fillId="0" borderId="12" xfId="0" applyFont="1" applyFill="1" applyBorder="1" applyAlignment="1" applyProtection="1">
      <alignment horizontal="left" vertical="center" wrapText="1"/>
      <protection locked="0"/>
    </xf>
    <xf numFmtId="3" fontId="13" fillId="0" borderId="3" xfId="0" applyNumberFormat="1" applyFont="1" applyFill="1" applyBorder="1" applyAlignment="1">
      <alignment horizontal="left" vertical="center" wrapText="1"/>
    </xf>
    <xf numFmtId="3" fontId="13" fillId="0" borderId="11" xfId="0" applyNumberFormat="1" applyFont="1" applyFill="1" applyBorder="1" applyAlignment="1">
      <alignment horizontal="left" vertical="center" wrapText="1"/>
    </xf>
    <xf numFmtId="3" fontId="13" fillId="0" borderId="12" xfId="0" applyNumberFormat="1" applyFont="1" applyFill="1" applyBorder="1" applyAlignment="1">
      <alignment horizontal="left" vertical="center" wrapText="1"/>
    </xf>
    <xf numFmtId="9" fontId="0" fillId="0" borderId="3" xfId="0" applyNumberFormat="1" applyFill="1" applyBorder="1" applyAlignment="1">
      <alignment horizontal="center" vertical="center" wrapText="1"/>
    </xf>
    <xf numFmtId="9" fontId="0" fillId="0" borderId="11" xfId="0" applyNumberFormat="1" applyFill="1" applyBorder="1" applyAlignment="1">
      <alignment horizontal="center" vertical="center" wrapText="1"/>
    </xf>
    <xf numFmtId="9" fontId="0" fillId="0" borderId="12" xfId="0" applyNumberForma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13" fillId="0" borderId="3"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173" fontId="14" fillId="0" borderId="3" xfId="12" applyNumberFormat="1" applyFont="1" applyFill="1" applyBorder="1" applyAlignment="1" applyProtection="1">
      <alignment horizontal="left" vertical="center" wrapText="1"/>
      <protection locked="0"/>
    </xf>
    <xf numFmtId="173" fontId="14" fillId="0" borderId="11" xfId="12" applyNumberFormat="1" applyFont="1" applyFill="1" applyBorder="1" applyAlignment="1" applyProtection="1">
      <alignment horizontal="left" vertical="center" wrapText="1"/>
      <protection locked="0"/>
    </xf>
    <xf numFmtId="3" fontId="25" fillId="0" borderId="3" xfId="0" applyNumberFormat="1" applyFont="1" applyFill="1" applyBorder="1" applyAlignment="1">
      <alignment horizontal="left" vertical="center" wrapText="1"/>
    </xf>
    <xf numFmtId="3" fontId="25" fillId="0" borderId="11" xfId="0" applyNumberFormat="1" applyFont="1" applyFill="1" applyBorder="1" applyAlignment="1">
      <alignment horizontal="left" vertical="center" wrapText="1"/>
    </xf>
    <xf numFmtId="0" fontId="26" fillId="0" borderId="1" xfId="0" applyFont="1" applyFill="1" applyBorder="1" applyAlignment="1">
      <alignment horizontal="justify" vertical="center" wrapText="1"/>
    </xf>
    <xf numFmtId="0" fontId="26" fillId="0" borderId="3" xfId="0" applyFont="1" applyFill="1" applyBorder="1" applyAlignment="1">
      <alignment horizontal="justify" vertical="center" wrapText="1"/>
    </xf>
    <xf numFmtId="1" fontId="20" fillId="0" borderId="3" xfId="0" applyNumberFormat="1" applyFont="1" applyFill="1" applyBorder="1" applyAlignment="1">
      <alignment horizontal="center" vertical="center"/>
    </xf>
    <xf numFmtId="1" fontId="20" fillId="0" borderId="11" xfId="0" applyNumberFormat="1" applyFont="1" applyFill="1" applyBorder="1" applyAlignment="1">
      <alignment horizontal="center" vertical="center"/>
    </xf>
    <xf numFmtId="1" fontId="20" fillId="0" borderId="12" xfId="0" applyNumberFormat="1" applyFont="1" applyFill="1" applyBorder="1" applyAlignment="1">
      <alignment horizontal="center" vertical="center"/>
    </xf>
    <xf numFmtId="9" fontId="20" fillId="0" borderId="3" xfId="0" applyNumberFormat="1" applyFont="1" applyFill="1" applyBorder="1" applyAlignment="1">
      <alignment horizontal="center" vertical="center"/>
    </xf>
    <xf numFmtId="9" fontId="20" fillId="0" borderId="11" xfId="0" applyNumberFormat="1" applyFont="1" applyFill="1" applyBorder="1" applyAlignment="1">
      <alignment horizontal="center" vertical="center"/>
    </xf>
    <xf numFmtId="10" fontId="20" fillId="0" borderId="3" xfId="0" applyNumberFormat="1" applyFont="1" applyFill="1" applyBorder="1" applyAlignment="1">
      <alignment horizontal="center" vertical="center"/>
    </xf>
    <xf numFmtId="10" fontId="20" fillId="0" borderId="11" xfId="0" applyNumberFormat="1" applyFont="1" applyFill="1" applyBorder="1" applyAlignment="1">
      <alignment horizontal="center" vertical="center"/>
    </xf>
    <xf numFmtId="9" fontId="27" fillId="0" borderId="3" xfId="13" applyFont="1" applyFill="1" applyBorder="1" applyAlignment="1" applyProtection="1">
      <alignment horizontal="left" vertical="center" wrapText="1"/>
      <protection locked="0"/>
    </xf>
    <xf numFmtId="9" fontId="27" fillId="0" borderId="11" xfId="13" applyFont="1" applyFill="1" applyBorder="1" applyAlignment="1" applyProtection="1">
      <alignment horizontal="left" vertical="center" wrapText="1"/>
      <protection locked="0"/>
    </xf>
    <xf numFmtId="9" fontId="12" fillId="0" borderId="3" xfId="13" applyFont="1" applyFill="1" applyBorder="1" applyAlignment="1" applyProtection="1">
      <alignment horizontal="center" vertical="center" wrapText="1"/>
      <protection locked="0"/>
    </xf>
    <xf numFmtId="9" fontId="12" fillId="0" borderId="12" xfId="13" applyFont="1" applyFill="1" applyBorder="1" applyAlignment="1" applyProtection="1">
      <alignment horizontal="center" vertical="center" wrapText="1"/>
      <protection locked="0"/>
    </xf>
    <xf numFmtId="169" fontId="20" fillId="0" borderId="3" xfId="0" applyNumberFormat="1" applyFont="1" applyFill="1" applyBorder="1" applyAlignment="1">
      <alignment horizontal="center" vertical="center" wrapText="1"/>
    </xf>
    <xf numFmtId="169" fontId="20" fillId="0" borderId="11" xfId="0" applyNumberFormat="1" applyFont="1" applyFill="1" applyBorder="1" applyAlignment="1">
      <alignment horizontal="center" vertical="center" wrapText="1"/>
    </xf>
    <xf numFmtId="169" fontId="20" fillId="0" borderId="12" xfId="0" applyNumberFormat="1" applyFont="1" applyFill="1" applyBorder="1" applyAlignment="1">
      <alignment horizontal="center" vertical="center" wrapText="1"/>
    </xf>
    <xf numFmtId="175" fontId="25" fillId="0" borderId="3" xfId="0" applyNumberFormat="1" applyFont="1" applyFill="1" applyBorder="1" applyAlignment="1" applyProtection="1">
      <alignment horizontal="center" vertical="center" wrapText="1"/>
      <protection locked="0"/>
    </xf>
    <xf numFmtId="175" fontId="25" fillId="0" borderId="11" xfId="0" applyNumberFormat="1" applyFont="1" applyFill="1" applyBorder="1" applyAlignment="1" applyProtection="1">
      <alignment horizontal="center" vertical="center" wrapText="1"/>
      <protection locked="0"/>
    </xf>
    <xf numFmtId="175" fontId="25" fillId="0" borderId="12" xfId="0" applyNumberFormat="1" applyFont="1" applyFill="1" applyBorder="1" applyAlignment="1" applyProtection="1">
      <alignment horizontal="center" vertical="center" wrapText="1"/>
      <protection locked="0"/>
    </xf>
    <xf numFmtId="9" fontId="20" fillId="0" borderId="12" xfId="0" applyNumberFormat="1" applyFont="1" applyFill="1" applyBorder="1" applyAlignment="1">
      <alignment horizontal="center" vertical="center"/>
    </xf>
    <xf numFmtId="168" fontId="14" fillId="0" borderId="3" xfId="8" applyNumberFormat="1" applyFont="1" applyFill="1" applyBorder="1" applyAlignment="1" applyProtection="1">
      <alignment horizontal="center" vertical="center" wrapText="1"/>
      <protection locked="0"/>
    </xf>
    <xf numFmtId="168" fontId="14" fillId="0" borderId="11" xfId="8" applyNumberFormat="1" applyFont="1" applyFill="1" applyBorder="1" applyAlignment="1" applyProtection="1">
      <alignment horizontal="center" vertical="center" wrapText="1"/>
      <protection locked="0"/>
    </xf>
    <xf numFmtId="168" fontId="14" fillId="0" borderId="12" xfId="8" applyNumberFormat="1" applyFont="1" applyFill="1" applyBorder="1" applyAlignment="1" applyProtection="1">
      <alignment horizontal="center" vertical="center" wrapText="1"/>
      <protection locked="0"/>
    </xf>
    <xf numFmtId="169" fontId="14" fillId="0" borderId="3" xfId="8" applyNumberFormat="1" applyFont="1" applyFill="1" applyBorder="1" applyAlignment="1" applyProtection="1">
      <alignment horizontal="center" vertical="center" wrapText="1"/>
      <protection locked="0"/>
    </xf>
    <xf numFmtId="169" fontId="14" fillId="0" borderId="11" xfId="8" applyNumberFormat="1" applyFont="1" applyFill="1" applyBorder="1" applyAlignment="1" applyProtection="1">
      <alignment horizontal="center" vertical="center" wrapText="1"/>
      <protection locked="0"/>
    </xf>
    <xf numFmtId="169" fontId="14" fillId="0" borderId="12" xfId="8" applyNumberFormat="1" applyFont="1" applyFill="1" applyBorder="1" applyAlignment="1" applyProtection="1">
      <alignment horizontal="center" vertical="center" wrapText="1"/>
      <protection locked="0"/>
    </xf>
    <xf numFmtId="9" fontId="20" fillId="0" borderId="3" xfId="13" applyFont="1" applyFill="1" applyBorder="1" applyAlignment="1">
      <alignment horizontal="center" vertical="center"/>
    </xf>
    <xf numFmtId="9" fontId="20" fillId="0" borderId="12" xfId="13" applyFont="1" applyFill="1" applyBorder="1" applyAlignment="1">
      <alignment horizontal="center" vertical="center"/>
    </xf>
    <xf numFmtId="0" fontId="14" fillId="0" borderId="3" xfId="13" applyNumberFormat="1" applyFont="1" applyFill="1" applyBorder="1" applyAlignment="1">
      <alignment horizontal="center" vertical="center" wrapText="1"/>
    </xf>
    <xf numFmtId="0" fontId="14" fillId="0" borderId="11" xfId="13" applyNumberFormat="1" applyFont="1" applyFill="1" applyBorder="1" applyAlignment="1">
      <alignment horizontal="center" vertical="center" wrapText="1"/>
    </xf>
    <xf numFmtId="0" fontId="14" fillId="0" borderId="12" xfId="13" applyNumberFormat="1" applyFont="1"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12" xfId="0" applyFont="1" applyFill="1" applyBorder="1" applyAlignment="1">
      <alignment horizontal="left" vertical="center" wrapText="1"/>
    </xf>
    <xf numFmtId="169" fontId="13" fillId="0" borderId="3" xfId="13" applyNumberFormat="1" applyFont="1" applyFill="1" applyBorder="1" applyAlignment="1" applyProtection="1">
      <alignment horizontal="center" vertical="center" wrapText="1"/>
      <protection locked="0"/>
    </xf>
    <xf numFmtId="169" fontId="13" fillId="0" borderId="11" xfId="13" applyNumberFormat="1" applyFont="1" applyFill="1" applyBorder="1" applyAlignment="1" applyProtection="1">
      <alignment horizontal="center" vertical="center" wrapText="1"/>
      <protection locked="0"/>
    </xf>
    <xf numFmtId="9" fontId="11" fillId="0" borderId="3" xfId="13" applyFont="1" applyFill="1" applyBorder="1" applyAlignment="1" applyProtection="1">
      <alignment horizontal="center" vertical="center" wrapText="1"/>
      <protection locked="0"/>
    </xf>
    <xf numFmtId="9" fontId="11" fillId="0" borderId="11" xfId="13" applyFont="1" applyFill="1" applyBorder="1" applyAlignment="1" applyProtection="1">
      <alignment horizontal="center" vertical="center" wrapText="1"/>
      <protection locked="0"/>
    </xf>
    <xf numFmtId="14" fontId="25" fillId="0" borderId="3" xfId="13" applyNumberFormat="1" applyFont="1" applyFill="1" applyBorder="1" applyAlignment="1" applyProtection="1">
      <alignment horizontal="center" vertical="center" wrapText="1"/>
      <protection locked="0"/>
    </xf>
    <xf numFmtId="9" fontId="25" fillId="0" borderId="11" xfId="13" applyFont="1" applyFill="1" applyBorder="1" applyAlignment="1" applyProtection="1">
      <alignment horizontal="center" vertical="center" wrapText="1"/>
      <protection locked="0"/>
    </xf>
    <xf numFmtId="9" fontId="13" fillId="0" borderId="11" xfId="13" applyFont="1" applyFill="1" applyBorder="1" applyAlignment="1" applyProtection="1">
      <alignment horizontal="center" vertical="center" wrapText="1"/>
      <protection locked="0"/>
    </xf>
    <xf numFmtId="0" fontId="10" fillId="0" borderId="3" xfId="13" applyNumberFormat="1" applyFont="1" applyFill="1" applyBorder="1" applyAlignment="1">
      <alignment horizontal="center" vertical="center" wrapText="1"/>
    </xf>
    <xf numFmtId="0" fontId="10" fillId="0" borderId="11" xfId="13" applyNumberFormat="1" applyFont="1" applyFill="1" applyBorder="1" applyAlignment="1">
      <alignment horizontal="center" vertical="center" wrapText="1"/>
    </xf>
    <xf numFmtId="0" fontId="10" fillId="0" borderId="12" xfId="13" applyNumberFormat="1" applyFont="1" applyFill="1" applyBorder="1" applyAlignment="1">
      <alignment horizontal="center" vertical="center" wrapText="1"/>
    </xf>
    <xf numFmtId="0" fontId="19" fillId="0" borderId="3" xfId="0" applyFont="1" applyFill="1" applyBorder="1" applyAlignment="1">
      <alignment horizontal="left" vertical="center"/>
    </xf>
    <xf numFmtId="0" fontId="19" fillId="0" borderId="11" xfId="0" applyFont="1" applyFill="1" applyBorder="1" applyAlignment="1">
      <alignment horizontal="left" vertical="center"/>
    </xf>
    <xf numFmtId="0" fontId="19" fillId="0" borderId="12" xfId="0" applyFont="1" applyFill="1" applyBorder="1" applyAlignment="1">
      <alignment horizontal="left" vertical="center"/>
    </xf>
    <xf numFmtId="10" fontId="14" fillId="0" borderId="3" xfId="13" applyNumberFormat="1" applyFont="1" applyFill="1" applyBorder="1" applyAlignment="1">
      <alignment horizontal="center" vertical="center" wrapText="1"/>
    </xf>
    <xf numFmtId="10" fontId="14" fillId="0" borderId="11" xfId="13" applyNumberFormat="1" applyFont="1" applyFill="1" applyBorder="1" applyAlignment="1">
      <alignment horizontal="center" vertical="center" wrapText="1"/>
    </xf>
    <xf numFmtId="10" fontId="14" fillId="0" borderId="12" xfId="13" applyNumberFormat="1" applyFont="1" applyFill="1" applyBorder="1" applyAlignment="1">
      <alignment horizontal="center" vertical="center" wrapText="1"/>
    </xf>
    <xf numFmtId="174" fontId="12" fillId="0" borderId="3" xfId="0" applyNumberFormat="1" applyFont="1" applyFill="1" applyBorder="1" applyAlignment="1" applyProtection="1">
      <alignment horizontal="center" vertical="center" wrapText="1"/>
      <protection locked="0"/>
    </xf>
    <xf numFmtId="174" fontId="12" fillId="0" borderId="11" xfId="0" applyNumberFormat="1" applyFont="1" applyFill="1" applyBorder="1" applyAlignment="1" applyProtection="1">
      <alignment horizontal="center" vertical="center" wrapText="1"/>
      <protection locked="0"/>
    </xf>
    <xf numFmtId="174" fontId="12" fillId="0" borderId="12" xfId="0" applyNumberFormat="1" applyFont="1" applyFill="1" applyBorder="1" applyAlignment="1" applyProtection="1">
      <alignment horizontal="center" vertical="center" wrapText="1"/>
      <protection locked="0"/>
    </xf>
    <xf numFmtId="0" fontId="14" fillId="0" borderId="3" xfId="0" quotePrefix="1" applyFont="1" applyFill="1" applyBorder="1" applyAlignment="1" applyProtection="1">
      <alignment horizontal="center" vertical="center" wrapText="1"/>
      <protection locked="0"/>
    </xf>
    <xf numFmtId="0" fontId="14" fillId="0" borderId="12" xfId="0" quotePrefix="1" applyFont="1" applyFill="1" applyBorder="1" applyAlignment="1" applyProtection="1">
      <alignment horizontal="center" vertical="center" wrapText="1"/>
      <protection locked="0"/>
    </xf>
    <xf numFmtId="174" fontId="21" fillId="0" borderId="19" xfId="0" applyNumberFormat="1" applyFont="1" applyFill="1" applyBorder="1" applyAlignment="1">
      <alignment horizontal="center" vertical="center" wrapText="1"/>
    </xf>
    <xf numFmtId="174" fontId="21" fillId="0" borderId="11" xfId="0" applyNumberFormat="1" applyFont="1" applyFill="1" applyBorder="1" applyAlignment="1">
      <alignment horizontal="center" vertical="center" wrapText="1"/>
    </xf>
    <xf numFmtId="174" fontId="21" fillId="0" borderId="20" xfId="0" applyNumberFormat="1" applyFont="1" applyFill="1" applyBorder="1" applyAlignment="1">
      <alignment horizontal="center" vertical="center" wrapText="1"/>
    </xf>
    <xf numFmtId="174" fontId="12" fillId="0" borderId="3" xfId="12" applyNumberFormat="1" applyFont="1" applyFill="1" applyBorder="1" applyAlignment="1" applyProtection="1">
      <alignment horizontal="center" vertical="center" wrapText="1"/>
      <protection locked="0"/>
    </xf>
    <xf numFmtId="170" fontId="12" fillId="0" borderId="3" xfId="0" applyNumberFormat="1" applyFont="1" applyFill="1" applyBorder="1" applyAlignment="1" applyProtection="1">
      <alignment horizontal="center" vertical="center" wrapText="1"/>
      <protection locked="0"/>
    </xf>
    <xf numFmtId="170" fontId="12" fillId="0" borderId="11" xfId="0" applyNumberFormat="1" applyFont="1" applyFill="1" applyBorder="1" applyAlignment="1" applyProtection="1">
      <alignment horizontal="center" vertical="center" wrapText="1"/>
      <protection locked="0"/>
    </xf>
    <xf numFmtId="170" fontId="12" fillId="0" borderId="12" xfId="0" applyNumberFormat="1" applyFont="1" applyFill="1" applyBorder="1" applyAlignment="1" applyProtection="1">
      <alignment horizontal="center" vertical="center" wrapText="1"/>
      <protection locked="0"/>
    </xf>
    <xf numFmtId="172" fontId="12" fillId="0" borderId="3" xfId="0" applyNumberFormat="1" applyFont="1" applyFill="1" applyBorder="1" applyAlignment="1" applyProtection="1">
      <alignment horizontal="center" vertical="center" wrapText="1"/>
      <protection locked="0"/>
    </xf>
    <xf numFmtId="172" fontId="12" fillId="0" borderId="11" xfId="0" applyNumberFormat="1" applyFont="1" applyFill="1" applyBorder="1" applyAlignment="1" applyProtection="1">
      <alignment horizontal="center" vertical="center" wrapText="1"/>
      <protection locked="0"/>
    </xf>
    <xf numFmtId="172" fontId="12" fillId="0" borderId="12" xfId="0" applyNumberFormat="1" applyFont="1" applyFill="1" applyBorder="1" applyAlignment="1" applyProtection="1">
      <alignment horizontal="center" vertical="center" wrapText="1"/>
      <protection locked="0"/>
    </xf>
    <xf numFmtId="0" fontId="25" fillId="0" borderId="3" xfId="13" applyNumberFormat="1" applyFont="1" applyFill="1" applyBorder="1" applyAlignment="1" applyProtection="1">
      <alignment horizontal="left" vertical="center" wrapText="1"/>
      <protection locked="0"/>
    </xf>
    <xf numFmtId="0" fontId="25" fillId="0" borderId="12" xfId="13" applyNumberFormat="1" applyFont="1" applyFill="1" applyBorder="1" applyAlignment="1" applyProtection="1">
      <alignment horizontal="left" vertical="center" wrapText="1"/>
      <protection locked="0"/>
    </xf>
    <xf numFmtId="169" fontId="13" fillId="0" borderId="12" xfId="13" applyNumberFormat="1" applyFont="1" applyFill="1" applyBorder="1" applyAlignment="1" applyProtection="1">
      <alignment horizontal="center" vertical="center" wrapText="1"/>
      <protection locked="0"/>
    </xf>
    <xf numFmtId="10" fontId="11" fillId="0" borderId="3" xfId="0" applyNumberFormat="1" applyFont="1" applyFill="1" applyBorder="1" applyAlignment="1" applyProtection="1">
      <alignment horizontal="center" vertical="center" wrapText="1"/>
      <protection locked="0"/>
    </xf>
    <xf numFmtId="10" fontId="11" fillId="0" borderId="12" xfId="0" applyNumberFormat="1" applyFont="1" applyFill="1" applyBorder="1" applyAlignment="1" applyProtection="1">
      <alignment horizontal="center" vertical="center" wrapText="1"/>
      <protection locked="0"/>
    </xf>
    <xf numFmtId="0" fontId="27" fillId="0" borderId="3" xfId="0" applyFont="1" applyFill="1" applyBorder="1" applyAlignment="1" applyProtection="1">
      <alignment horizontal="center" vertical="center" wrapText="1"/>
      <protection locked="0"/>
    </xf>
    <xf numFmtId="0" fontId="27" fillId="0" borderId="12" xfId="0" applyFont="1" applyFill="1" applyBorder="1" applyAlignment="1" applyProtection="1">
      <alignment horizontal="center" vertical="center" wrapText="1"/>
      <protection locked="0"/>
    </xf>
    <xf numFmtId="9" fontId="12" fillId="0" borderId="11" xfId="13"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0" fontId="12" fillId="0" borderId="11" xfId="0" applyFont="1" applyFill="1" applyBorder="1" applyAlignment="1" applyProtection="1">
      <alignment horizontal="center" vertical="center" wrapText="1"/>
      <protection locked="0"/>
    </xf>
    <xf numFmtId="0" fontId="12" fillId="0" borderId="12" xfId="0" applyFont="1" applyFill="1" applyBorder="1" applyAlignment="1" applyProtection="1">
      <alignment horizontal="center" vertical="center" wrapText="1"/>
      <protection locked="0"/>
    </xf>
    <xf numFmtId="0" fontId="29" fillId="0" borderId="3" xfId="0" applyFont="1" applyFill="1" applyBorder="1" applyAlignment="1">
      <alignment horizontal="center" vertical="center" wrapText="1"/>
    </xf>
    <xf numFmtId="0" fontId="29" fillId="0" borderId="12" xfId="0" applyFont="1" applyFill="1" applyBorder="1" applyAlignment="1">
      <alignment horizontal="center" vertical="center" wrapText="1"/>
    </xf>
    <xf numFmtId="164" fontId="32" fillId="20" borderId="26" xfId="20" applyFont="1" applyFill="1" applyBorder="1" applyAlignment="1">
      <alignment horizontal="left" vertical="center" wrapText="1"/>
    </xf>
    <xf numFmtId="164" fontId="32" fillId="0" borderId="1" xfId="20" applyFont="1" applyBorder="1" applyAlignment="1">
      <alignment horizontal="left" vertical="center" wrapText="1"/>
    </xf>
    <xf numFmtId="0" fontId="32" fillId="0" borderId="27" xfId="0" applyFont="1" applyBorder="1" applyAlignment="1">
      <alignment horizontal="left" vertical="center" wrapText="1"/>
    </xf>
    <xf numFmtId="0" fontId="32" fillId="0" borderId="31" xfId="0" applyFont="1" applyBorder="1" applyAlignment="1">
      <alignment horizontal="left" vertical="center" wrapText="1"/>
    </xf>
    <xf numFmtId="0" fontId="32" fillId="0" borderId="7" xfId="0" applyFont="1" applyBorder="1" applyAlignment="1">
      <alignment horizontal="left" vertical="center" wrapText="1"/>
    </xf>
    <xf numFmtId="0" fontId="32" fillId="0" borderId="32" xfId="0" applyFont="1" applyBorder="1" applyAlignment="1">
      <alignment horizontal="left" vertical="center" wrapText="1"/>
    </xf>
    <xf numFmtId="0" fontId="30" fillId="18" borderId="36" xfId="0" quotePrefix="1" applyFont="1" applyFill="1" applyBorder="1" applyAlignment="1">
      <alignment horizontal="left" vertical="top" wrapText="1"/>
    </xf>
    <xf numFmtId="0" fontId="30" fillId="18" borderId="16" xfId="0" quotePrefix="1" applyFont="1" applyFill="1" applyBorder="1" applyAlignment="1">
      <alignment horizontal="left" vertical="top" wrapText="1"/>
    </xf>
    <xf numFmtId="0" fontId="32" fillId="20" borderId="21" xfId="0" applyFont="1" applyFill="1" applyBorder="1" applyAlignment="1">
      <alignment horizontal="left" vertical="center" wrapText="1"/>
    </xf>
    <xf numFmtId="0" fontId="32" fillId="20" borderId="22" xfId="0" applyFont="1" applyFill="1" applyBorder="1" applyAlignment="1">
      <alignment horizontal="left" vertical="center" wrapText="1"/>
    </xf>
    <xf numFmtId="164" fontId="32" fillId="20" borderId="23" xfId="20" applyFont="1" applyFill="1" applyBorder="1" applyAlignment="1">
      <alignment horizontal="left" vertical="center" wrapText="1"/>
    </xf>
    <xf numFmtId="164" fontId="32" fillId="20" borderId="28" xfId="20" applyFont="1" applyFill="1" applyBorder="1" applyAlignment="1">
      <alignment horizontal="left" vertical="center" wrapText="1"/>
    </xf>
    <xf numFmtId="164" fontId="32" fillId="20" borderId="33" xfId="20" applyFont="1" applyFill="1" applyBorder="1" applyAlignment="1">
      <alignment horizontal="left" vertical="center" wrapText="1"/>
    </xf>
    <xf numFmtId="164" fontId="32" fillId="20" borderId="24" xfId="20" applyFont="1" applyFill="1" applyBorder="1" applyAlignment="1">
      <alignment horizontal="left" vertical="center" wrapText="1"/>
    </xf>
    <xf numFmtId="164" fontId="32" fillId="0" borderId="29" xfId="20" applyFont="1" applyBorder="1" applyAlignment="1">
      <alignment horizontal="left" vertical="center" wrapText="1"/>
    </xf>
    <xf numFmtId="164" fontId="32" fillId="0" borderId="34" xfId="20" applyFont="1" applyBorder="1" applyAlignment="1">
      <alignment horizontal="left" vertical="center" wrapText="1"/>
    </xf>
    <xf numFmtId="164" fontId="32" fillId="20" borderId="25" xfId="20" applyFont="1" applyFill="1" applyBorder="1" applyAlignment="1">
      <alignment horizontal="left" vertical="center" wrapText="1"/>
    </xf>
    <xf numFmtId="164" fontId="32" fillId="0" borderId="30" xfId="20" applyFont="1" applyBorder="1" applyAlignment="1">
      <alignment horizontal="left" vertical="center" wrapText="1"/>
    </xf>
    <xf numFmtId="0" fontId="31" fillId="0" borderId="37" xfId="0" quotePrefix="1" applyFont="1" applyBorder="1" applyAlignment="1">
      <alignment horizontal="left" vertical="top" wrapText="1"/>
    </xf>
    <xf numFmtId="0" fontId="31" fillId="0" borderId="35" xfId="0" quotePrefix="1" applyFont="1" applyBorder="1" applyAlignment="1">
      <alignment horizontal="left" vertical="top" wrapText="1"/>
    </xf>
    <xf numFmtId="0" fontId="31" fillId="0" borderId="3" xfId="0" quotePrefix="1" applyFont="1" applyBorder="1" applyAlignment="1">
      <alignment horizontal="left" vertical="top" wrapText="1"/>
    </xf>
    <xf numFmtId="0" fontId="31" fillId="0" borderId="12" xfId="0" quotePrefix="1" applyFont="1" applyBorder="1" applyAlignment="1">
      <alignment horizontal="left" vertical="top" wrapText="1"/>
    </xf>
    <xf numFmtId="164" fontId="31" fillId="0" borderId="3" xfId="20" applyFont="1" applyBorder="1" applyAlignment="1">
      <alignment horizontal="left" vertical="center" wrapText="1"/>
    </xf>
    <xf numFmtId="164" fontId="31" fillId="0" borderId="12" xfId="20" applyFont="1" applyBorder="1" applyAlignment="1">
      <alignment horizontal="left" vertical="center" wrapText="1"/>
    </xf>
    <xf numFmtId="164" fontId="31" fillId="0" borderId="13" xfId="20" applyFont="1" applyBorder="1" applyAlignment="1">
      <alignment horizontal="left" vertical="center" wrapText="1"/>
    </xf>
    <xf numFmtId="164" fontId="31" fillId="0" borderId="8" xfId="20" applyFont="1" applyBorder="1" applyAlignment="1">
      <alignment horizontal="left" vertical="center" wrapText="1"/>
    </xf>
    <xf numFmtId="164" fontId="31" fillId="0" borderId="3" xfId="20" applyFont="1" applyFill="1" applyBorder="1" applyAlignment="1">
      <alignment horizontal="left" vertical="center" wrapText="1"/>
    </xf>
    <xf numFmtId="164" fontId="31" fillId="0" borderId="12" xfId="20" applyFont="1" applyFill="1" applyBorder="1" applyAlignment="1">
      <alignment horizontal="left" vertical="center" wrapText="1"/>
    </xf>
    <xf numFmtId="164" fontId="31" fillId="0" borderId="13" xfId="20" applyFont="1" applyFill="1" applyBorder="1" applyAlignment="1">
      <alignment horizontal="left" vertical="center" wrapText="1"/>
    </xf>
    <xf numFmtId="164" fontId="31" fillId="0" borderId="8" xfId="20" applyFont="1" applyFill="1" applyBorder="1" applyAlignment="1">
      <alignment horizontal="left" vertical="center" wrapText="1"/>
    </xf>
    <xf numFmtId="0" fontId="31" fillId="0" borderId="27" xfId="0" quotePrefix="1" applyFont="1" applyBorder="1" applyAlignment="1">
      <alignment horizontal="left" vertical="top" wrapText="1"/>
    </xf>
    <xf numFmtId="0" fontId="31" fillId="0" borderId="11" xfId="0" quotePrefix="1" applyFont="1" applyBorder="1" applyAlignment="1">
      <alignment horizontal="left" vertical="top" wrapText="1"/>
    </xf>
    <xf numFmtId="164" fontId="31" fillId="0" borderId="11" xfId="20" applyFont="1" applyBorder="1" applyAlignment="1">
      <alignment horizontal="left" vertical="center" wrapText="1"/>
    </xf>
    <xf numFmtId="164" fontId="31" fillId="0" borderId="7" xfId="20" applyFont="1" applyBorder="1" applyAlignment="1">
      <alignment horizontal="left" vertical="center" wrapText="1"/>
    </xf>
    <xf numFmtId="0" fontId="30" fillId="18" borderId="21" xfId="0" quotePrefix="1" applyFont="1" applyFill="1" applyBorder="1" applyAlignment="1">
      <alignment horizontal="left" vertical="top" wrapText="1"/>
    </xf>
    <xf numFmtId="0" fontId="30" fillId="18" borderId="38" xfId="0" quotePrefix="1" applyFont="1" applyFill="1" applyBorder="1" applyAlignment="1">
      <alignment horizontal="left" vertical="top" wrapText="1"/>
    </xf>
    <xf numFmtId="0" fontId="31" fillId="0" borderId="31" xfId="0" quotePrefix="1" applyFont="1" applyBorder="1" applyAlignment="1">
      <alignment horizontal="left" vertical="top" wrapText="1"/>
    </xf>
    <xf numFmtId="0" fontId="31" fillId="0" borderId="41" xfId="0" quotePrefix="1" applyFont="1" applyBorder="1" applyAlignment="1">
      <alignment horizontal="left" vertical="top" wrapText="1"/>
    </xf>
    <xf numFmtId="164" fontId="31" fillId="0" borderId="41" xfId="20" applyFont="1" applyBorder="1" applyAlignment="1">
      <alignment horizontal="left" vertical="center" wrapText="1"/>
    </xf>
    <xf numFmtId="164" fontId="31" fillId="0" borderId="32" xfId="20" applyFont="1" applyBorder="1" applyAlignment="1">
      <alignment horizontal="left" vertical="center" wrapText="1"/>
    </xf>
    <xf numFmtId="9" fontId="12" fillId="0" borderId="3" xfId="13" applyFont="1" applyFill="1" applyBorder="1" applyAlignment="1" applyProtection="1">
      <alignment horizontal="right" vertical="center" wrapText="1"/>
      <protection locked="0"/>
    </xf>
  </cellXfs>
  <cellStyles count="21">
    <cellStyle name="Hipervínculo 2" xfId="16"/>
    <cellStyle name="KPT04" xfId="1"/>
    <cellStyle name="Millares" xfId="20" builtinId="3"/>
    <cellStyle name="Millares 2" xfId="14"/>
    <cellStyle name="Millares 2 2 2" xfId="18"/>
    <cellStyle name="Moneda" xfId="12" builtinId="4"/>
    <cellStyle name="Moneda [0] 2" xfId="15"/>
    <cellStyle name="Moneda 2 2" xfId="17"/>
    <cellStyle name="Nivel 1,2.3,5,6,9" xfId="5"/>
    <cellStyle name="Nivel 7" xfId="6"/>
    <cellStyle name="Normal" xfId="0" builtinId="0"/>
    <cellStyle name="Normal 2" xfId="3"/>
    <cellStyle name="Normal 2 2" xfId="4"/>
    <cellStyle name="Normal 2 3" xfId="8"/>
    <cellStyle name="Normal 2 4" xfId="11"/>
    <cellStyle name="Normal 3" xfId="9"/>
    <cellStyle name="Normal 3 3 2" xfId="19"/>
    <cellStyle name="Normal 4" xfId="7"/>
    <cellStyle name="Normal 4 2" xfId="10"/>
    <cellStyle name="Normal 5" xfId="2"/>
    <cellStyle name="Porcentaje" xfId="13" builtinId="5"/>
  </cellStyles>
  <dxfs count="0"/>
  <tableStyles count="0" defaultTableStyle="TableStyleMedium2" defaultPivotStyle="PivotStyleLight16"/>
  <colors>
    <mruColors>
      <color rgb="FFFF6699"/>
      <color rgb="FFCCFFFF"/>
      <color rgb="FFCCCCFF"/>
      <color rgb="FFCCFFCC"/>
      <color rgb="FFCCEC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287771</xdr:colOff>
      <xdr:row>1</xdr:row>
      <xdr:rowOff>331844</xdr:rowOff>
    </xdr:from>
    <xdr:to>
      <xdr:col>0</xdr:col>
      <xdr:colOff>1823595</xdr:colOff>
      <xdr:row>10</xdr:row>
      <xdr:rowOff>269049</xdr:rowOff>
    </xdr:to>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7771" y="567371"/>
          <a:ext cx="1535824" cy="730626"/>
        </a:xfrm>
        <a:prstGeom prst="rect">
          <a:avLst/>
        </a:prstGeom>
      </xdr:spPr>
    </xdr:pic>
    <xdr:clientData/>
  </xdr:twoCellAnchor>
  <xdr:oneCellAnchor>
    <xdr:from>
      <xdr:col>15</xdr:col>
      <xdr:colOff>0</xdr:colOff>
      <xdr:row>0</xdr:row>
      <xdr:rowOff>0</xdr:rowOff>
    </xdr:from>
    <xdr:ext cx="476250" cy="476250"/>
    <xdr:sp macro="" textlink="">
      <xdr:nvSpPr>
        <xdr:cNvPr id="6" name="AutoShape 20" descr="Eliminar">
          <a:extLst>
            <a:ext uri="{FF2B5EF4-FFF2-40B4-BE49-F238E27FC236}">
              <a16:creationId xmlns:a16="http://schemas.microsoft.com/office/drawing/2014/main" xmlns="" id="{00000000-0008-0000-0000-000006000000}"/>
            </a:ext>
          </a:extLst>
        </xdr:cNvPr>
        <xdr:cNvSpPr>
          <a:spLocks noChangeAspect="1" noChangeArrowheads="1"/>
        </xdr:cNvSpPr>
      </xdr:nvSpPr>
      <xdr:spPr bwMode="auto">
        <a:xfrm>
          <a:off x="9410700" y="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33</xdr:row>
      <xdr:rowOff>0</xdr:rowOff>
    </xdr:from>
    <xdr:to>
      <xdr:col>0</xdr:col>
      <xdr:colOff>476250</xdr:colOff>
      <xdr:row>34</xdr:row>
      <xdr:rowOff>238125</xdr:rowOff>
    </xdr:to>
    <xdr:sp macro="" textlink="">
      <xdr:nvSpPr>
        <xdr:cNvPr id="625" name="AutoShape 7" descr="Eliminar">
          <a:extLst>
            <a:ext uri="{FF2B5EF4-FFF2-40B4-BE49-F238E27FC236}">
              <a16:creationId xmlns:a16="http://schemas.microsoft.com/office/drawing/2014/main" xmlns="" id="{00000000-0008-0000-0000-000071020000}"/>
            </a:ext>
          </a:extLst>
        </xdr:cNvPr>
        <xdr:cNvSpPr>
          <a:spLocks noChangeAspect="1" noChangeArrowheads="1"/>
        </xdr:cNvSpPr>
      </xdr:nvSpPr>
      <xdr:spPr bwMode="auto">
        <a:xfrm>
          <a:off x="0" y="4886325"/>
          <a:ext cx="476250" cy="82450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1245305</xdr:colOff>
      <xdr:row>1</xdr:row>
      <xdr:rowOff>221278</xdr:rowOff>
    </xdr:from>
    <xdr:to>
      <xdr:col>1</xdr:col>
      <xdr:colOff>2124177</xdr:colOff>
      <xdr:row>11</xdr:row>
      <xdr:rowOff>15338</xdr:rowOff>
    </xdr:to>
    <xdr:pic>
      <xdr:nvPicPr>
        <xdr:cNvPr id="9" name="1 Imagen">
          <a:extLst>
            <a:ext uri="{FF2B5EF4-FFF2-40B4-BE49-F238E27FC236}">
              <a16:creationId xmlns:a16="http://schemas.microsoft.com/office/drawing/2014/main" xmlns="" id="{00000000-0008-0000-00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35362" y="449878"/>
          <a:ext cx="878872" cy="886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0</xdr:row>
      <xdr:rowOff>0</xdr:rowOff>
    </xdr:from>
    <xdr:ext cx="476250" cy="476250"/>
    <xdr:sp macro="" textlink="">
      <xdr:nvSpPr>
        <xdr:cNvPr id="10" name="AutoShape 20" descr="Eliminar">
          <a:extLst>
            <a:ext uri="{FF2B5EF4-FFF2-40B4-BE49-F238E27FC236}">
              <a16:creationId xmlns:a16="http://schemas.microsoft.com/office/drawing/2014/main" xmlns="" id="{00000000-0008-0000-0000-00000A000000}"/>
            </a:ext>
          </a:extLst>
        </xdr:cNvPr>
        <xdr:cNvSpPr>
          <a:spLocks noChangeAspect="1" noChangeArrowheads="1"/>
        </xdr:cNvSpPr>
      </xdr:nvSpPr>
      <xdr:spPr bwMode="auto">
        <a:xfrm>
          <a:off x="9410700" y="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1</xdr:row>
      <xdr:rowOff>228212</xdr:rowOff>
    </xdr:to>
    <xdr:sp macro="" textlink="">
      <xdr:nvSpPr>
        <xdr:cNvPr id="7" name="AutoShape 17" descr="Eliminar">
          <a:extLst>
            <a:ext uri="{FF2B5EF4-FFF2-40B4-BE49-F238E27FC236}">
              <a16:creationId xmlns:a16="http://schemas.microsoft.com/office/drawing/2014/main" xmlns="" id="{00000000-0008-0000-0000-000007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8" name="AutoShape 18" descr="Eliminar">
          <a:extLst>
            <a:ext uri="{FF2B5EF4-FFF2-40B4-BE49-F238E27FC236}">
              <a16:creationId xmlns:a16="http://schemas.microsoft.com/office/drawing/2014/main" xmlns="" id="{00000000-0008-0000-0000-000008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11" name="AutoShape 1" descr="Eliminar">
          <a:extLst>
            <a:ext uri="{FF2B5EF4-FFF2-40B4-BE49-F238E27FC236}">
              <a16:creationId xmlns:a16="http://schemas.microsoft.com/office/drawing/2014/main" xmlns="" id="{00000000-0008-0000-0000-00000B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2" name="AutoShape 6" descr="Eliminar">
          <a:extLst>
            <a:ext uri="{FF2B5EF4-FFF2-40B4-BE49-F238E27FC236}">
              <a16:creationId xmlns:a16="http://schemas.microsoft.com/office/drawing/2014/main" xmlns="" id="{00000000-0008-0000-0000-00000C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3" name="AutoShape 7" descr="Eliminar">
          <a:extLst>
            <a:ext uri="{FF2B5EF4-FFF2-40B4-BE49-F238E27FC236}">
              <a16:creationId xmlns:a16="http://schemas.microsoft.com/office/drawing/2014/main" xmlns="" id="{00000000-0008-0000-0000-00000D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4" name="AutoShape 1" descr="Eliminar">
          <a:extLst>
            <a:ext uri="{FF2B5EF4-FFF2-40B4-BE49-F238E27FC236}">
              <a16:creationId xmlns:a16="http://schemas.microsoft.com/office/drawing/2014/main" xmlns="" id="{00000000-0008-0000-0000-00000E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5" name="AutoShape 6" descr="Eliminar">
          <a:extLst>
            <a:ext uri="{FF2B5EF4-FFF2-40B4-BE49-F238E27FC236}">
              <a16:creationId xmlns:a16="http://schemas.microsoft.com/office/drawing/2014/main" xmlns="" id="{00000000-0008-0000-0000-00000F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6" name="AutoShape 7" descr="Eliminar">
          <a:extLst>
            <a:ext uri="{FF2B5EF4-FFF2-40B4-BE49-F238E27FC236}">
              <a16:creationId xmlns:a16="http://schemas.microsoft.com/office/drawing/2014/main" xmlns="" id="{00000000-0008-0000-0000-000010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1</xdr:row>
      <xdr:rowOff>231127</xdr:rowOff>
    </xdr:to>
    <xdr:sp macro="" textlink="">
      <xdr:nvSpPr>
        <xdr:cNvPr id="17" name="AutoShape 16" descr="Eliminar">
          <a:extLst>
            <a:ext uri="{FF2B5EF4-FFF2-40B4-BE49-F238E27FC236}">
              <a16:creationId xmlns:a16="http://schemas.microsoft.com/office/drawing/2014/main" xmlns="" id="{00000000-0008-0000-0000-00001100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18" name="AutoShape 17" descr="Eliminar">
          <a:extLst>
            <a:ext uri="{FF2B5EF4-FFF2-40B4-BE49-F238E27FC236}">
              <a16:creationId xmlns:a16="http://schemas.microsoft.com/office/drawing/2014/main" xmlns="" id="{00000000-0008-0000-0000-000012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19" name="AutoShape 18" descr="Eliminar">
          <a:extLst>
            <a:ext uri="{FF2B5EF4-FFF2-40B4-BE49-F238E27FC236}">
              <a16:creationId xmlns:a16="http://schemas.microsoft.com/office/drawing/2014/main" xmlns="" id="{00000000-0008-0000-0000-000013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20" name="AutoShape 16" descr="Eliminar">
          <a:extLst>
            <a:ext uri="{FF2B5EF4-FFF2-40B4-BE49-F238E27FC236}">
              <a16:creationId xmlns:a16="http://schemas.microsoft.com/office/drawing/2014/main" xmlns="" id="{00000000-0008-0000-0000-00001400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21" name="AutoShape 18" descr="Eliminar">
          <a:extLst>
            <a:ext uri="{FF2B5EF4-FFF2-40B4-BE49-F238E27FC236}">
              <a16:creationId xmlns:a16="http://schemas.microsoft.com/office/drawing/2014/main" xmlns="" id="{00000000-0008-0000-0000-00001500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22" name="AutoShape 1" descr="Eliminar">
          <a:extLst>
            <a:ext uri="{FF2B5EF4-FFF2-40B4-BE49-F238E27FC236}">
              <a16:creationId xmlns:a16="http://schemas.microsoft.com/office/drawing/2014/main" xmlns="" id="{00000000-0008-0000-0000-000016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3" name="AutoShape 6" descr="Eliminar">
          <a:extLst>
            <a:ext uri="{FF2B5EF4-FFF2-40B4-BE49-F238E27FC236}">
              <a16:creationId xmlns:a16="http://schemas.microsoft.com/office/drawing/2014/main" xmlns="" id="{00000000-0008-0000-0000-000017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4" name="AutoShape 7" descr="Eliminar">
          <a:extLst>
            <a:ext uri="{FF2B5EF4-FFF2-40B4-BE49-F238E27FC236}">
              <a16:creationId xmlns:a16="http://schemas.microsoft.com/office/drawing/2014/main" xmlns="" id="{00000000-0008-0000-0000-000018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5" name="AutoShape 1" descr="Eliminar">
          <a:extLst>
            <a:ext uri="{FF2B5EF4-FFF2-40B4-BE49-F238E27FC236}">
              <a16:creationId xmlns:a16="http://schemas.microsoft.com/office/drawing/2014/main" xmlns="" id="{00000000-0008-0000-0000-000019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6" name="AutoShape 6" descr="Eliminar">
          <a:extLst>
            <a:ext uri="{FF2B5EF4-FFF2-40B4-BE49-F238E27FC236}">
              <a16:creationId xmlns:a16="http://schemas.microsoft.com/office/drawing/2014/main" xmlns="" id="{00000000-0008-0000-0000-00001A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7" name="AutoShape 7" descr="Eliminar">
          <a:extLst>
            <a:ext uri="{FF2B5EF4-FFF2-40B4-BE49-F238E27FC236}">
              <a16:creationId xmlns:a16="http://schemas.microsoft.com/office/drawing/2014/main" xmlns="" id="{00000000-0008-0000-0000-00001B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1</xdr:row>
      <xdr:rowOff>228212</xdr:rowOff>
    </xdr:to>
    <xdr:sp macro="" textlink="">
      <xdr:nvSpPr>
        <xdr:cNvPr id="28" name="AutoShape 16" descr="Eliminar">
          <a:extLst>
            <a:ext uri="{FF2B5EF4-FFF2-40B4-BE49-F238E27FC236}">
              <a16:creationId xmlns:a16="http://schemas.microsoft.com/office/drawing/2014/main" xmlns="" id="{00000000-0008-0000-0000-00001C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29" name="AutoShape 16" descr="Eliminar">
          <a:extLst>
            <a:ext uri="{FF2B5EF4-FFF2-40B4-BE49-F238E27FC236}">
              <a16:creationId xmlns:a16="http://schemas.microsoft.com/office/drawing/2014/main" xmlns="" id="{00000000-0008-0000-0000-00001D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30" name="AutoShape 16" descr="Eliminar">
          <a:extLst>
            <a:ext uri="{FF2B5EF4-FFF2-40B4-BE49-F238E27FC236}">
              <a16:creationId xmlns:a16="http://schemas.microsoft.com/office/drawing/2014/main" xmlns="" id="{00000000-0008-0000-0000-00001E00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31" name="AutoShape 16" descr="Eliminar">
          <a:extLst>
            <a:ext uri="{FF2B5EF4-FFF2-40B4-BE49-F238E27FC236}">
              <a16:creationId xmlns:a16="http://schemas.microsoft.com/office/drawing/2014/main" xmlns="" id="{00000000-0008-0000-0000-00001F00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32" name="AutoShape 17" descr="Eliminar">
          <a:extLst>
            <a:ext uri="{FF2B5EF4-FFF2-40B4-BE49-F238E27FC236}">
              <a16:creationId xmlns:a16="http://schemas.microsoft.com/office/drawing/2014/main" xmlns="" id="{00000000-0008-0000-0000-000020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33" name="AutoShape 18" descr="Eliminar">
          <a:extLst>
            <a:ext uri="{FF2B5EF4-FFF2-40B4-BE49-F238E27FC236}">
              <a16:creationId xmlns:a16="http://schemas.microsoft.com/office/drawing/2014/main" xmlns="" id="{00000000-0008-0000-0000-000021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34" name="AutoShape 17" descr="Eliminar">
          <a:extLst>
            <a:ext uri="{FF2B5EF4-FFF2-40B4-BE49-F238E27FC236}">
              <a16:creationId xmlns:a16="http://schemas.microsoft.com/office/drawing/2014/main" xmlns="" id="{00000000-0008-0000-0000-000022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35" name="AutoShape 18" descr="Eliminar">
          <a:extLst>
            <a:ext uri="{FF2B5EF4-FFF2-40B4-BE49-F238E27FC236}">
              <a16:creationId xmlns:a16="http://schemas.microsoft.com/office/drawing/2014/main" xmlns="" id="{00000000-0008-0000-0000-000023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36" name="AutoShape 18" descr="Eliminar">
          <a:extLst>
            <a:ext uri="{FF2B5EF4-FFF2-40B4-BE49-F238E27FC236}">
              <a16:creationId xmlns:a16="http://schemas.microsoft.com/office/drawing/2014/main" xmlns="" id="{00000000-0008-0000-0000-00002400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37" name="AutoShape 18" descr="Eliminar">
          <a:extLst>
            <a:ext uri="{FF2B5EF4-FFF2-40B4-BE49-F238E27FC236}">
              <a16:creationId xmlns:a16="http://schemas.microsoft.com/office/drawing/2014/main" xmlns="" id="{00000000-0008-0000-0000-00002500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38" name="AutoShape 6" descr="Eliminar">
          <a:extLst>
            <a:ext uri="{FF2B5EF4-FFF2-40B4-BE49-F238E27FC236}">
              <a16:creationId xmlns:a16="http://schemas.microsoft.com/office/drawing/2014/main" xmlns="" id="{00000000-0008-0000-0000-000026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9" name="AutoShape 7" descr="Eliminar">
          <a:extLst>
            <a:ext uri="{FF2B5EF4-FFF2-40B4-BE49-F238E27FC236}">
              <a16:creationId xmlns:a16="http://schemas.microsoft.com/office/drawing/2014/main" xmlns="" id="{00000000-0008-0000-0000-000027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0" name="AutoShape 1" descr="Eliminar">
          <a:extLst>
            <a:ext uri="{FF2B5EF4-FFF2-40B4-BE49-F238E27FC236}">
              <a16:creationId xmlns:a16="http://schemas.microsoft.com/office/drawing/2014/main" xmlns="" id="{00000000-0008-0000-0000-000028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1" name="AutoShape 6" descr="Eliminar">
          <a:extLst>
            <a:ext uri="{FF2B5EF4-FFF2-40B4-BE49-F238E27FC236}">
              <a16:creationId xmlns:a16="http://schemas.microsoft.com/office/drawing/2014/main" xmlns="" id="{00000000-0008-0000-0000-000029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2" name="AutoShape 7" descr="Eliminar">
          <a:extLst>
            <a:ext uri="{FF2B5EF4-FFF2-40B4-BE49-F238E27FC236}">
              <a16:creationId xmlns:a16="http://schemas.microsoft.com/office/drawing/2014/main" xmlns="" id="{00000000-0008-0000-0000-00002A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3" name="AutoShape 1" descr="Eliminar">
          <a:extLst>
            <a:ext uri="{FF2B5EF4-FFF2-40B4-BE49-F238E27FC236}">
              <a16:creationId xmlns:a16="http://schemas.microsoft.com/office/drawing/2014/main" xmlns="" id="{00000000-0008-0000-0000-00002B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2</xdr:row>
      <xdr:rowOff>79116</xdr:rowOff>
    </xdr:to>
    <xdr:sp macro="" textlink="">
      <xdr:nvSpPr>
        <xdr:cNvPr id="44" name="AutoShape 7" descr="Eliminar">
          <a:extLst>
            <a:ext uri="{FF2B5EF4-FFF2-40B4-BE49-F238E27FC236}">
              <a16:creationId xmlns:a16="http://schemas.microsoft.com/office/drawing/2014/main" xmlns="" id="{00000000-0008-0000-0000-00002C000000}"/>
            </a:ext>
          </a:extLst>
        </xdr:cNvPr>
        <xdr:cNvSpPr>
          <a:spLocks noChangeAspect="1" noChangeArrowheads="1"/>
        </xdr:cNvSpPr>
      </xdr:nvSpPr>
      <xdr:spPr bwMode="auto">
        <a:xfrm>
          <a:off x="2819400" y="781050"/>
          <a:ext cx="476250" cy="8125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45" name="AutoShape 16" descr="Eliminar">
          <a:extLst>
            <a:ext uri="{FF2B5EF4-FFF2-40B4-BE49-F238E27FC236}">
              <a16:creationId xmlns:a16="http://schemas.microsoft.com/office/drawing/2014/main" xmlns="" id="{00000000-0008-0000-0000-00002D00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46" name="AutoShape 17" descr="Eliminar">
          <a:extLst>
            <a:ext uri="{FF2B5EF4-FFF2-40B4-BE49-F238E27FC236}">
              <a16:creationId xmlns:a16="http://schemas.microsoft.com/office/drawing/2014/main" xmlns="" id="{00000000-0008-0000-0000-00002E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47" name="AutoShape 18" descr="Eliminar">
          <a:extLst>
            <a:ext uri="{FF2B5EF4-FFF2-40B4-BE49-F238E27FC236}">
              <a16:creationId xmlns:a16="http://schemas.microsoft.com/office/drawing/2014/main" xmlns="" id="{00000000-0008-0000-0000-00002F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48" name="AutoShape 16" descr="Eliminar">
          <a:extLst>
            <a:ext uri="{FF2B5EF4-FFF2-40B4-BE49-F238E27FC236}">
              <a16:creationId xmlns:a16="http://schemas.microsoft.com/office/drawing/2014/main" xmlns="" id="{00000000-0008-0000-0000-00003000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49" name="AutoShape 18" descr="Eliminar">
          <a:extLst>
            <a:ext uri="{FF2B5EF4-FFF2-40B4-BE49-F238E27FC236}">
              <a16:creationId xmlns:a16="http://schemas.microsoft.com/office/drawing/2014/main" xmlns="" id="{00000000-0008-0000-0000-00003100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50" name="AutoShape 1" descr="Eliminar">
          <a:extLst>
            <a:ext uri="{FF2B5EF4-FFF2-40B4-BE49-F238E27FC236}">
              <a16:creationId xmlns:a16="http://schemas.microsoft.com/office/drawing/2014/main" xmlns="" id="{00000000-0008-0000-0000-000032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1" name="AutoShape 6" descr="Eliminar">
          <a:extLst>
            <a:ext uri="{FF2B5EF4-FFF2-40B4-BE49-F238E27FC236}">
              <a16:creationId xmlns:a16="http://schemas.microsoft.com/office/drawing/2014/main" xmlns="" id="{00000000-0008-0000-0000-000033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2" name="AutoShape 7" descr="Eliminar">
          <a:extLst>
            <a:ext uri="{FF2B5EF4-FFF2-40B4-BE49-F238E27FC236}">
              <a16:creationId xmlns:a16="http://schemas.microsoft.com/office/drawing/2014/main" xmlns="" id="{00000000-0008-0000-0000-000034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3" name="AutoShape 1" descr="Eliminar">
          <a:extLst>
            <a:ext uri="{FF2B5EF4-FFF2-40B4-BE49-F238E27FC236}">
              <a16:creationId xmlns:a16="http://schemas.microsoft.com/office/drawing/2014/main" xmlns="" id="{00000000-0008-0000-0000-000035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4" name="AutoShape 6" descr="Eliminar">
          <a:extLst>
            <a:ext uri="{FF2B5EF4-FFF2-40B4-BE49-F238E27FC236}">
              <a16:creationId xmlns:a16="http://schemas.microsoft.com/office/drawing/2014/main" xmlns="" id="{00000000-0008-0000-0000-000036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5" name="AutoShape 7" descr="Eliminar">
          <a:extLst>
            <a:ext uri="{FF2B5EF4-FFF2-40B4-BE49-F238E27FC236}">
              <a16:creationId xmlns:a16="http://schemas.microsoft.com/office/drawing/2014/main" xmlns="" id="{00000000-0008-0000-0000-000037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2</xdr:row>
      <xdr:rowOff>79116</xdr:rowOff>
    </xdr:to>
    <xdr:sp macro="" textlink="">
      <xdr:nvSpPr>
        <xdr:cNvPr id="56" name="AutoShape 7" descr="Eliminar">
          <a:extLst>
            <a:ext uri="{FF2B5EF4-FFF2-40B4-BE49-F238E27FC236}">
              <a16:creationId xmlns:a16="http://schemas.microsoft.com/office/drawing/2014/main" xmlns="" id="{00000000-0008-0000-0000-000038000000}"/>
            </a:ext>
          </a:extLst>
        </xdr:cNvPr>
        <xdr:cNvSpPr>
          <a:spLocks noChangeAspect="1" noChangeArrowheads="1"/>
        </xdr:cNvSpPr>
      </xdr:nvSpPr>
      <xdr:spPr bwMode="auto">
        <a:xfrm>
          <a:off x="2819400" y="781050"/>
          <a:ext cx="476250" cy="8125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57" name="AutoShape 16" descr="Eliminar">
          <a:extLst>
            <a:ext uri="{FF2B5EF4-FFF2-40B4-BE49-F238E27FC236}">
              <a16:creationId xmlns:a16="http://schemas.microsoft.com/office/drawing/2014/main" xmlns="" id="{00000000-0008-0000-0000-00003900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58" name="AutoShape 17" descr="Eliminar">
          <a:extLst>
            <a:ext uri="{FF2B5EF4-FFF2-40B4-BE49-F238E27FC236}">
              <a16:creationId xmlns:a16="http://schemas.microsoft.com/office/drawing/2014/main" xmlns="" id="{00000000-0008-0000-0000-00003A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59" name="AutoShape 18" descr="Eliminar">
          <a:extLst>
            <a:ext uri="{FF2B5EF4-FFF2-40B4-BE49-F238E27FC236}">
              <a16:creationId xmlns:a16="http://schemas.microsoft.com/office/drawing/2014/main" xmlns="" id="{00000000-0008-0000-0000-00003B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60" name="AutoShape 16" descr="Eliminar">
          <a:extLst>
            <a:ext uri="{FF2B5EF4-FFF2-40B4-BE49-F238E27FC236}">
              <a16:creationId xmlns:a16="http://schemas.microsoft.com/office/drawing/2014/main" xmlns="" id="{00000000-0008-0000-0000-00003C00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61" name="AutoShape 18" descr="Eliminar">
          <a:extLst>
            <a:ext uri="{FF2B5EF4-FFF2-40B4-BE49-F238E27FC236}">
              <a16:creationId xmlns:a16="http://schemas.microsoft.com/office/drawing/2014/main" xmlns="" id="{00000000-0008-0000-0000-00003D00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62" name="AutoShape 1" descr="Eliminar">
          <a:extLst>
            <a:ext uri="{FF2B5EF4-FFF2-40B4-BE49-F238E27FC236}">
              <a16:creationId xmlns:a16="http://schemas.microsoft.com/office/drawing/2014/main" xmlns="" id="{00000000-0008-0000-0000-00003E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63" name="AutoShape 6" descr="Eliminar">
          <a:extLst>
            <a:ext uri="{FF2B5EF4-FFF2-40B4-BE49-F238E27FC236}">
              <a16:creationId xmlns:a16="http://schemas.microsoft.com/office/drawing/2014/main" xmlns="" id="{00000000-0008-0000-0000-00003F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64" name="AutoShape 7" descr="Eliminar">
          <a:extLst>
            <a:ext uri="{FF2B5EF4-FFF2-40B4-BE49-F238E27FC236}">
              <a16:creationId xmlns:a16="http://schemas.microsoft.com/office/drawing/2014/main" xmlns="" id="{00000000-0008-0000-0000-000040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65" name="AutoShape 1" descr="Eliminar">
          <a:extLst>
            <a:ext uri="{FF2B5EF4-FFF2-40B4-BE49-F238E27FC236}">
              <a16:creationId xmlns:a16="http://schemas.microsoft.com/office/drawing/2014/main" xmlns="" id="{00000000-0008-0000-0000-000041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66" name="AutoShape 6" descr="Eliminar">
          <a:extLst>
            <a:ext uri="{FF2B5EF4-FFF2-40B4-BE49-F238E27FC236}">
              <a16:creationId xmlns:a16="http://schemas.microsoft.com/office/drawing/2014/main" xmlns="" id="{00000000-0008-0000-0000-000042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2</xdr:row>
      <xdr:rowOff>79116</xdr:rowOff>
    </xdr:to>
    <xdr:sp macro="" textlink="">
      <xdr:nvSpPr>
        <xdr:cNvPr id="67" name="AutoShape 7" descr="Eliminar">
          <a:extLst>
            <a:ext uri="{FF2B5EF4-FFF2-40B4-BE49-F238E27FC236}">
              <a16:creationId xmlns:a16="http://schemas.microsoft.com/office/drawing/2014/main" xmlns="" id="{00000000-0008-0000-0000-000043000000}"/>
            </a:ext>
          </a:extLst>
        </xdr:cNvPr>
        <xdr:cNvSpPr>
          <a:spLocks noChangeAspect="1" noChangeArrowheads="1"/>
        </xdr:cNvSpPr>
      </xdr:nvSpPr>
      <xdr:spPr bwMode="auto">
        <a:xfrm>
          <a:off x="2819400" y="781050"/>
          <a:ext cx="476250" cy="8125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2</xdr:row>
      <xdr:rowOff>79116</xdr:rowOff>
    </xdr:to>
    <xdr:sp macro="" textlink="">
      <xdr:nvSpPr>
        <xdr:cNvPr id="68" name="AutoShape 7" descr="Eliminar">
          <a:extLst>
            <a:ext uri="{FF2B5EF4-FFF2-40B4-BE49-F238E27FC236}">
              <a16:creationId xmlns:a16="http://schemas.microsoft.com/office/drawing/2014/main" xmlns="" id="{00000000-0008-0000-0000-000044000000}"/>
            </a:ext>
          </a:extLst>
        </xdr:cNvPr>
        <xdr:cNvSpPr>
          <a:spLocks noChangeAspect="1" noChangeArrowheads="1"/>
        </xdr:cNvSpPr>
      </xdr:nvSpPr>
      <xdr:spPr bwMode="auto">
        <a:xfrm>
          <a:off x="2819400" y="781050"/>
          <a:ext cx="476250" cy="8125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56812"/>
    <xdr:sp macro="" textlink="">
      <xdr:nvSpPr>
        <xdr:cNvPr id="69" name="AutoShape 17" descr="Eliminar">
          <a:extLst>
            <a:ext uri="{FF2B5EF4-FFF2-40B4-BE49-F238E27FC236}">
              <a16:creationId xmlns:a16="http://schemas.microsoft.com/office/drawing/2014/main" xmlns="" id="{00000000-0008-0000-0000-000045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56812"/>
    <xdr:sp macro="" textlink="">
      <xdr:nvSpPr>
        <xdr:cNvPr id="70" name="AutoShape 18" descr="Eliminar">
          <a:extLst>
            <a:ext uri="{FF2B5EF4-FFF2-40B4-BE49-F238E27FC236}">
              <a16:creationId xmlns:a16="http://schemas.microsoft.com/office/drawing/2014/main" xmlns="" id="{00000000-0008-0000-0000-000046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71" name="AutoShape 1" descr="Eliminar">
          <a:extLst>
            <a:ext uri="{FF2B5EF4-FFF2-40B4-BE49-F238E27FC236}">
              <a16:creationId xmlns:a16="http://schemas.microsoft.com/office/drawing/2014/main" xmlns="" id="{00000000-0008-0000-0000-000047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72" name="AutoShape 6" descr="Eliminar">
          <a:extLst>
            <a:ext uri="{FF2B5EF4-FFF2-40B4-BE49-F238E27FC236}">
              <a16:creationId xmlns:a16="http://schemas.microsoft.com/office/drawing/2014/main" xmlns="" id="{00000000-0008-0000-0000-000048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73" name="AutoShape 7" descr="Eliminar">
          <a:extLst>
            <a:ext uri="{FF2B5EF4-FFF2-40B4-BE49-F238E27FC236}">
              <a16:creationId xmlns:a16="http://schemas.microsoft.com/office/drawing/2014/main" xmlns="" id="{00000000-0008-0000-0000-000049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74" name="AutoShape 1" descr="Eliminar">
          <a:extLst>
            <a:ext uri="{FF2B5EF4-FFF2-40B4-BE49-F238E27FC236}">
              <a16:creationId xmlns:a16="http://schemas.microsoft.com/office/drawing/2014/main" xmlns="" id="{00000000-0008-0000-0000-00004A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75" name="AutoShape 6" descr="Eliminar">
          <a:extLst>
            <a:ext uri="{FF2B5EF4-FFF2-40B4-BE49-F238E27FC236}">
              <a16:creationId xmlns:a16="http://schemas.microsoft.com/office/drawing/2014/main" xmlns="" id="{00000000-0008-0000-0000-00004B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76" name="AutoShape 7" descr="Eliminar">
          <a:extLst>
            <a:ext uri="{FF2B5EF4-FFF2-40B4-BE49-F238E27FC236}">
              <a16:creationId xmlns:a16="http://schemas.microsoft.com/office/drawing/2014/main" xmlns="" id="{00000000-0008-0000-0000-00004C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822322"/>
    <xdr:sp macro="" textlink="">
      <xdr:nvSpPr>
        <xdr:cNvPr id="77" name="AutoShape 7" descr="Eliminar">
          <a:extLst>
            <a:ext uri="{FF2B5EF4-FFF2-40B4-BE49-F238E27FC236}">
              <a16:creationId xmlns:a16="http://schemas.microsoft.com/office/drawing/2014/main" xmlns="" id="{00000000-0008-0000-0000-00004D000000}"/>
            </a:ext>
          </a:extLst>
        </xdr:cNvPr>
        <xdr:cNvSpPr>
          <a:spLocks noChangeAspect="1" noChangeArrowheads="1"/>
        </xdr:cNvSpPr>
      </xdr:nvSpPr>
      <xdr:spPr bwMode="auto">
        <a:xfrm>
          <a:off x="2819400" y="781050"/>
          <a:ext cx="476250" cy="82232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59727"/>
    <xdr:sp macro="" textlink="">
      <xdr:nvSpPr>
        <xdr:cNvPr id="78" name="AutoShape 16" descr="Eliminar">
          <a:extLst>
            <a:ext uri="{FF2B5EF4-FFF2-40B4-BE49-F238E27FC236}">
              <a16:creationId xmlns:a16="http://schemas.microsoft.com/office/drawing/2014/main" xmlns="" id="{00000000-0008-0000-0000-00004E00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56812"/>
    <xdr:sp macro="" textlink="">
      <xdr:nvSpPr>
        <xdr:cNvPr id="79" name="AutoShape 17" descr="Eliminar">
          <a:extLst>
            <a:ext uri="{FF2B5EF4-FFF2-40B4-BE49-F238E27FC236}">
              <a16:creationId xmlns:a16="http://schemas.microsoft.com/office/drawing/2014/main" xmlns="" id="{00000000-0008-0000-0000-00004F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56812"/>
    <xdr:sp macro="" textlink="">
      <xdr:nvSpPr>
        <xdr:cNvPr id="80" name="AutoShape 18" descr="Eliminar">
          <a:extLst>
            <a:ext uri="{FF2B5EF4-FFF2-40B4-BE49-F238E27FC236}">
              <a16:creationId xmlns:a16="http://schemas.microsoft.com/office/drawing/2014/main" xmlns="" id="{00000000-0008-0000-0000-000050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56811"/>
    <xdr:sp macro="" textlink="">
      <xdr:nvSpPr>
        <xdr:cNvPr id="81" name="AutoShape 16" descr="Eliminar">
          <a:extLst>
            <a:ext uri="{FF2B5EF4-FFF2-40B4-BE49-F238E27FC236}">
              <a16:creationId xmlns:a16="http://schemas.microsoft.com/office/drawing/2014/main" xmlns="" id="{00000000-0008-0000-0000-00005100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56811"/>
    <xdr:sp macro="" textlink="">
      <xdr:nvSpPr>
        <xdr:cNvPr id="82" name="AutoShape 18" descr="Eliminar">
          <a:extLst>
            <a:ext uri="{FF2B5EF4-FFF2-40B4-BE49-F238E27FC236}">
              <a16:creationId xmlns:a16="http://schemas.microsoft.com/office/drawing/2014/main" xmlns="" id="{00000000-0008-0000-0000-00005200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83" name="AutoShape 1" descr="Eliminar">
          <a:extLst>
            <a:ext uri="{FF2B5EF4-FFF2-40B4-BE49-F238E27FC236}">
              <a16:creationId xmlns:a16="http://schemas.microsoft.com/office/drawing/2014/main" xmlns="" id="{00000000-0008-0000-0000-000053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84" name="AutoShape 6" descr="Eliminar">
          <a:extLst>
            <a:ext uri="{FF2B5EF4-FFF2-40B4-BE49-F238E27FC236}">
              <a16:creationId xmlns:a16="http://schemas.microsoft.com/office/drawing/2014/main" xmlns="" id="{00000000-0008-0000-0000-000054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85" name="AutoShape 7" descr="Eliminar">
          <a:extLst>
            <a:ext uri="{FF2B5EF4-FFF2-40B4-BE49-F238E27FC236}">
              <a16:creationId xmlns:a16="http://schemas.microsoft.com/office/drawing/2014/main" xmlns="" id="{00000000-0008-0000-0000-000055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86" name="AutoShape 1" descr="Eliminar">
          <a:extLst>
            <a:ext uri="{FF2B5EF4-FFF2-40B4-BE49-F238E27FC236}">
              <a16:creationId xmlns:a16="http://schemas.microsoft.com/office/drawing/2014/main" xmlns="" id="{00000000-0008-0000-0000-000056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87" name="AutoShape 6" descr="Eliminar">
          <a:extLst>
            <a:ext uri="{FF2B5EF4-FFF2-40B4-BE49-F238E27FC236}">
              <a16:creationId xmlns:a16="http://schemas.microsoft.com/office/drawing/2014/main" xmlns="" id="{00000000-0008-0000-0000-000057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88" name="AutoShape 7" descr="Eliminar">
          <a:extLst>
            <a:ext uri="{FF2B5EF4-FFF2-40B4-BE49-F238E27FC236}">
              <a16:creationId xmlns:a16="http://schemas.microsoft.com/office/drawing/2014/main" xmlns="" id="{00000000-0008-0000-0000-000058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56812"/>
    <xdr:sp macro="" textlink="">
      <xdr:nvSpPr>
        <xdr:cNvPr id="89" name="AutoShape 16" descr="Eliminar">
          <a:extLst>
            <a:ext uri="{FF2B5EF4-FFF2-40B4-BE49-F238E27FC236}">
              <a16:creationId xmlns:a16="http://schemas.microsoft.com/office/drawing/2014/main" xmlns="" id="{00000000-0008-0000-0000-000059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56812"/>
    <xdr:sp macro="" textlink="">
      <xdr:nvSpPr>
        <xdr:cNvPr id="90" name="AutoShape 16" descr="Eliminar">
          <a:extLst>
            <a:ext uri="{FF2B5EF4-FFF2-40B4-BE49-F238E27FC236}">
              <a16:creationId xmlns:a16="http://schemas.microsoft.com/office/drawing/2014/main" xmlns="" id="{00000000-0008-0000-0000-00005A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59727"/>
    <xdr:sp macro="" textlink="">
      <xdr:nvSpPr>
        <xdr:cNvPr id="91" name="AutoShape 16" descr="Eliminar">
          <a:extLst>
            <a:ext uri="{FF2B5EF4-FFF2-40B4-BE49-F238E27FC236}">
              <a16:creationId xmlns:a16="http://schemas.microsoft.com/office/drawing/2014/main" xmlns="" id="{00000000-0008-0000-0000-00005B00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59727"/>
    <xdr:sp macro="" textlink="">
      <xdr:nvSpPr>
        <xdr:cNvPr id="92" name="AutoShape 16" descr="Eliminar">
          <a:extLst>
            <a:ext uri="{FF2B5EF4-FFF2-40B4-BE49-F238E27FC236}">
              <a16:creationId xmlns:a16="http://schemas.microsoft.com/office/drawing/2014/main" xmlns="" id="{00000000-0008-0000-0000-00005C00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56812"/>
    <xdr:sp macro="" textlink="">
      <xdr:nvSpPr>
        <xdr:cNvPr id="93" name="AutoShape 17" descr="Eliminar">
          <a:extLst>
            <a:ext uri="{FF2B5EF4-FFF2-40B4-BE49-F238E27FC236}">
              <a16:creationId xmlns:a16="http://schemas.microsoft.com/office/drawing/2014/main" xmlns="" id="{00000000-0008-0000-0000-00005D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56812"/>
    <xdr:sp macro="" textlink="">
      <xdr:nvSpPr>
        <xdr:cNvPr id="94" name="AutoShape 18" descr="Eliminar">
          <a:extLst>
            <a:ext uri="{FF2B5EF4-FFF2-40B4-BE49-F238E27FC236}">
              <a16:creationId xmlns:a16="http://schemas.microsoft.com/office/drawing/2014/main" xmlns="" id="{00000000-0008-0000-0000-00005E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56812"/>
    <xdr:sp macro="" textlink="">
      <xdr:nvSpPr>
        <xdr:cNvPr id="95" name="AutoShape 17" descr="Eliminar">
          <a:extLst>
            <a:ext uri="{FF2B5EF4-FFF2-40B4-BE49-F238E27FC236}">
              <a16:creationId xmlns:a16="http://schemas.microsoft.com/office/drawing/2014/main" xmlns="" id="{00000000-0008-0000-0000-00005F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56812"/>
    <xdr:sp macro="" textlink="">
      <xdr:nvSpPr>
        <xdr:cNvPr id="96" name="AutoShape 18" descr="Eliminar">
          <a:extLst>
            <a:ext uri="{FF2B5EF4-FFF2-40B4-BE49-F238E27FC236}">
              <a16:creationId xmlns:a16="http://schemas.microsoft.com/office/drawing/2014/main" xmlns="" id="{00000000-0008-0000-0000-000060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56811"/>
    <xdr:sp macro="" textlink="">
      <xdr:nvSpPr>
        <xdr:cNvPr id="97" name="AutoShape 18" descr="Eliminar">
          <a:extLst>
            <a:ext uri="{FF2B5EF4-FFF2-40B4-BE49-F238E27FC236}">
              <a16:creationId xmlns:a16="http://schemas.microsoft.com/office/drawing/2014/main" xmlns="" id="{00000000-0008-0000-0000-00006100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56811"/>
    <xdr:sp macro="" textlink="">
      <xdr:nvSpPr>
        <xdr:cNvPr id="98" name="AutoShape 18" descr="Eliminar">
          <a:extLst>
            <a:ext uri="{FF2B5EF4-FFF2-40B4-BE49-F238E27FC236}">
              <a16:creationId xmlns:a16="http://schemas.microsoft.com/office/drawing/2014/main" xmlns="" id="{00000000-0008-0000-0000-00006200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99" name="AutoShape 6" descr="Eliminar">
          <a:extLst>
            <a:ext uri="{FF2B5EF4-FFF2-40B4-BE49-F238E27FC236}">
              <a16:creationId xmlns:a16="http://schemas.microsoft.com/office/drawing/2014/main" xmlns="" id="{00000000-0008-0000-0000-000063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00" name="AutoShape 7" descr="Eliminar">
          <a:extLst>
            <a:ext uri="{FF2B5EF4-FFF2-40B4-BE49-F238E27FC236}">
              <a16:creationId xmlns:a16="http://schemas.microsoft.com/office/drawing/2014/main" xmlns="" id="{00000000-0008-0000-0000-000064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01" name="AutoShape 1" descr="Eliminar">
          <a:extLst>
            <a:ext uri="{FF2B5EF4-FFF2-40B4-BE49-F238E27FC236}">
              <a16:creationId xmlns:a16="http://schemas.microsoft.com/office/drawing/2014/main" xmlns="" id="{00000000-0008-0000-0000-000065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02" name="AutoShape 6" descr="Eliminar">
          <a:extLst>
            <a:ext uri="{FF2B5EF4-FFF2-40B4-BE49-F238E27FC236}">
              <a16:creationId xmlns:a16="http://schemas.microsoft.com/office/drawing/2014/main" xmlns="" id="{00000000-0008-0000-0000-000066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03" name="AutoShape 7" descr="Eliminar">
          <a:extLst>
            <a:ext uri="{FF2B5EF4-FFF2-40B4-BE49-F238E27FC236}">
              <a16:creationId xmlns:a16="http://schemas.microsoft.com/office/drawing/2014/main" xmlns="" id="{00000000-0008-0000-0000-000067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04" name="AutoShape 1" descr="Eliminar">
          <a:extLst>
            <a:ext uri="{FF2B5EF4-FFF2-40B4-BE49-F238E27FC236}">
              <a16:creationId xmlns:a16="http://schemas.microsoft.com/office/drawing/2014/main" xmlns="" id="{00000000-0008-0000-0000-000068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822322"/>
    <xdr:sp macro="" textlink="">
      <xdr:nvSpPr>
        <xdr:cNvPr id="105" name="AutoShape 7" descr="Eliminar">
          <a:extLst>
            <a:ext uri="{FF2B5EF4-FFF2-40B4-BE49-F238E27FC236}">
              <a16:creationId xmlns:a16="http://schemas.microsoft.com/office/drawing/2014/main" xmlns="" id="{00000000-0008-0000-0000-000069000000}"/>
            </a:ext>
          </a:extLst>
        </xdr:cNvPr>
        <xdr:cNvSpPr>
          <a:spLocks noChangeAspect="1" noChangeArrowheads="1"/>
        </xdr:cNvSpPr>
      </xdr:nvSpPr>
      <xdr:spPr bwMode="auto">
        <a:xfrm>
          <a:off x="2819400" y="781050"/>
          <a:ext cx="476250" cy="82232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59727"/>
    <xdr:sp macro="" textlink="">
      <xdr:nvSpPr>
        <xdr:cNvPr id="106" name="AutoShape 16" descr="Eliminar">
          <a:extLst>
            <a:ext uri="{FF2B5EF4-FFF2-40B4-BE49-F238E27FC236}">
              <a16:creationId xmlns:a16="http://schemas.microsoft.com/office/drawing/2014/main" xmlns="" id="{00000000-0008-0000-0000-00006A00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56812"/>
    <xdr:sp macro="" textlink="">
      <xdr:nvSpPr>
        <xdr:cNvPr id="107" name="AutoShape 17" descr="Eliminar">
          <a:extLst>
            <a:ext uri="{FF2B5EF4-FFF2-40B4-BE49-F238E27FC236}">
              <a16:creationId xmlns:a16="http://schemas.microsoft.com/office/drawing/2014/main" xmlns="" id="{00000000-0008-0000-0000-00006B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56812"/>
    <xdr:sp macro="" textlink="">
      <xdr:nvSpPr>
        <xdr:cNvPr id="108" name="AutoShape 18" descr="Eliminar">
          <a:extLst>
            <a:ext uri="{FF2B5EF4-FFF2-40B4-BE49-F238E27FC236}">
              <a16:creationId xmlns:a16="http://schemas.microsoft.com/office/drawing/2014/main" xmlns="" id="{00000000-0008-0000-0000-00006C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56811"/>
    <xdr:sp macro="" textlink="">
      <xdr:nvSpPr>
        <xdr:cNvPr id="109" name="AutoShape 16" descr="Eliminar">
          <a:extLst>
            <a:ext uri="{FF2B5EF4-FFF2-40B4-BE49-F238E27FC236}">
              <a16:creationId xmlns:a16="http://schemas.microsoft.com/office/drawing/2014/main" xmlns="" id="{00000000-0008-0000-0000-00006D00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56811"/>
    <xdr:sp macro="" textlink="">
      <xdr:nvSpPr>
        <xdr:cNvPr id="110" name="AutoShape 18" descr="Eliminar">
          <a:extLst>
            <a:ext uri="{FF2B5EF4-FFF2-40B4-BE49-F238E27FC236}">
              <a16:creationId xmlns:a16="http://schemas.microsoft.com/office/drawing/2014/main" xmlns="" id="{00000000-0008-0000-0000-00006E00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11" name="AutoShape 1" descr="Eliminar">
          <a:extLst>
            <a:ext uri="{FF2B5EF4-FFF2-40B4-BE49-F238E27FC236}">
              <a16:creationId xmlns:a16="http://schemas.microsoft.com/office/drawing/2014/main" xmlns="" id="{00000000-0008-0000-0000-00006F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12" name="AutoShape 6" descr="Eliminar">
          <a:extLst>
            <a:ext uri="{FF2B5EF4-FFF2-40B4-BE49-F238E27FC236}">
              <a16:creationId xmlns:a16="http://schemas.microsoft.com/office/drawing/2014/main" xmlns="" id="{00000000-0008-0000-0000-000070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13" name="AutoShape 7" descr="Eliminar">
          <a:extLst>
            <a:ext uri="{FF2B5EF4-FFF2-40B4-BE49-F238E27FC236}">
              <a16:creationId xmlns:a16="http://schemas.microsoft.com/office/drawing/2014/main" xmlns="" id="{00000000-0008-0000-0000-000071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14" name="AutoShape 1" descr="Eliminar">
          <a:extLst>
            <a:ext uri="{FF2B5EF4-FFF2-40B4-BE49-F238E27FC236}">
              <a16:creationId xmlns:a16="http://schemas.microsoft.com/office/drawing/2014/main" xmlns="" id="{00000000-0008-0000-0000-000072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15" name="AutoShape 6" descr="Eliminar">
          <a:extLst>
            <a:ext uri="{FF2B5EF4-FFF2-40B4-BE49-F238E27FC236}">
              <a16:creationId xmlns:a16="http://schemas.microsoft.com/office/drawing/2014/main" xmlns="" id="{00000000-0008-0000-0000-000073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16" name="AutoShape 7" descr="Eliminar">
          <a:extLst>
            <a:ext uri="{FF2B5EF4-FFF2-40B4-BE49-F238E27FC236}">
              <a16:creationId xmlns:a16="http://schemas.microsoft.com/office/drawing/2014/main" xmlns="" id="{00000000-0008-0000-0000-000074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822322"/>
    <xdr:sp macro="" textlink="">
      <xdr:nvSpPr>
        <xdr:cNvPr id="117" name="AutoShape 7" descr="Eliminar">
          <a:extLst>
            <a:ext uri="{FF2B5EF4-FFF2-40B4-BE49-F238E27FC236}">
              <a16:creationId xmlns:a16="http://schemas.microsoft.com/office/drawing/2014/main" xmlns="" id="{00000000-0008-0000-0000-000075000000}"/>
            </a:ext>
          </a:extLst>
        </xdr:cNvPr>
        <xdr:cNvSpPr>
          <a:spLocks noChangeAspect="1" noChangeArrowheads="1"/>
        </xdr:cNvSpPr>
      </xdr:nvSpPr>
      <xdr:spPr bwMode="auto">
        <a:xfrm>
          <a:off x="2819400" y="781050"/>
          <a:ext cx="476250" cy="82232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59727"/>
    <xdr:sp macro="" textlink="">
      <xdr:nvSpPr>
        <xdr:cNvPr id="118" name="AutoShape 16" descr="Eliminar">
          <a:extLst>
            <a:ext uri="{FF2B5EF4-FFF2-40B4-BE49-F238E27FC236}">
              <a16:creationId xmlns:a16="http://schemas.microsoft.com/office/drawing/2014/main" xmlns="" id="{00000000-0008-0000-0000-00007600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56812"/>
    <xdr:sp macro="" textlink="">
      <xdr:nvSpPr>
        <xdr:cNvPr id="119" name="AutoShape 17" descr="Eliminar">
          <a:extLst>
            <a:ext uri="{FF2B5EF4-FFF2-40B4-BE49-F238E27FC236}">
              <a16:creationId xmlns:a16="http://schemas.microsoft.com/office/drawing/2014/main" xmlns="" id="{00000000-0008-0000-0000-000077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56812"/>
    <xdr:sp macro="" textlink="">
      <xdr:nvSpPr>
        <xdr:cNvPr id="120" name="AutoShape 18" descr="Eliminar">
          <a:extLst>
            <a:ext uri="{FF2B5EF4-FFF2-40B4-BE49-F238E27FC236}">
              <a16:creationId xmlns:a16="http://schemas.microsoft.com/office/drawing/2014/main" xmlns="" id="{00000000-0008-0000-0000-000078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56811"/>
    <xdr:sp macro="" textlink="">
      <xdr:nvSpPr>
        <xdr:cNvPr id="121" name="AutoShape 16" descr="Eliminar">
          <a:extLst>
            <a:ext uri="{FF2B5EF4-FFF2-40B4-BE49-F238E27FC236}">
              <a16:creationId xmlns:a16="http://schemas.microsoft.com/office/drawing/2014/main" xmlns="" id="{00000000-0008-0000-0000-00007900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56811"/>
    <xdr:sp macro="" textlink="">
      <xdr:nvSpPr>
        <xdr:cNvPr id="122" name="AutoShape 18" descr="Eliminar">
          <a:extLst>
            <a:ext uri="{FF2B5EF4-FFF2-40B4-BE49-F238E27FC236}">
              <a16:creationId xmlns:a16="http://schemas.microsoft.com/office/drawing/2014/main" xmlns="" id="{00000000-0008-0000-0000-00007A00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23" name="AutoShape 1" descr="Eliminar">
          <a:extLst>
            <a:ext uri="{FF2B5EF4-FFF2-40B4-BE49-F238E27FC236}">
              <a16:creationId xmlns:a16="http://schemas.microsoft.com/office/drawing/2014/main" xmlns="" id="{00000000-0008-0000-0000-00007B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24" name="AutoShape 6" descr="Eliminar">
          <a:extLst>
            <a:ext uri="{FF2B5EF4-FFF2-40B4-BE49-F238E27FC236}">
              <a16:creationId xmlns:a16="http://schemas.microsoft.com/office/drawing/2014/main" xmlns="" id="{00000000-0008-0000-0000-00007C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25" name="AutoShape 7" descr="Eliminar">
          <a:extLst>
            <a:ext uri="{FF2B5EF4-FFF2-40B4-BE49-F238E27FC236}">
              <a16:creationId xmlns:a16="http://schemas.microsoft.com/office/drawing/2014/main" xmlns="" id="{00000000-0008-0000-0000-00007D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26" name="AutoShape 1" descr="Eliminar">
          <a:extLst>
            <a:ext uri="{FF2B5EF4-FFF2-40B4-BE49-F238E27FC236}">
              <a16:creationId xmlns:a16="http://schemas.microsoft.com/office/drawing/2014/main" xmlns="" id="{00000000-0008-0000-0000-00007E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27" name="AutoShape 6" descr="Eliminar">
          <a:extLst>
            <a:ext uri="{FF2B5EF4-FFF2-40B4-BE49-F238E27FC236}">
              <a16:creationId xmlns:a16="http://schemas.microsoft.com/office/drawing/2014/main" xmlns="" id="{00000000-0008-0000-0000-00007F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822322"/>
    <xdr:sp macro="" textlink="">
      <xdr:nvSpPr>
        <xdr:cNvPr id="128" name="AutoShape 7" descr="Eliminar">
          <a:extLst>
            <a:ext uri="{FF2B5EF4-FFF2-40B4-BE49-F238E27FC236}">
              <a16:creationId xmlns:a16="http://schemas.microsoft.com/office/drawing/2014/main" xmlns="" id="{00000000-0008-0000-0000-000080000000}"/>
            </a:ext>
          </a:extLst>
        </xdr:cNvPr>
        <xdr:cNvSpPr>
          <a:spLocks noChangeAspect="1" noChangeArrowheads="1"/>
        </xdr:cNvSpPr>
      </xdr:nvSpPr>
      <xdr:spPr bwMode="auto">
        <a:xfrm>
          <a:off x="2819400" y="781050"/>
          <a:ext cx="476250" cy="82232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822322"/>
    <xdr:sp macro="" textlink="">
      <xdr:nvSpPr>
        <xdr:cNvPr id="129" name="AutoShape 7" descr="Eliminar">
          <a:extLst>
            <a:ext uri="{FF2B5EF4-FFF2-40B4-BE49-F238E27FC236}">
              <a16:creationId xmlns:a16="http://schemas.microsoft.com/office/drawing/2014/main" xmlns="" id="{00000000-0008-0000-0000-000081000000}"/>
            </a:ext>
          </a:extLst>
        </xdr:cNvPr>
        <xdr:cNvSpPr>
          <a:spLocks noChangeAspect="1" noChangeArrowheads="1"/>
        </xdr:cNvSpPr>
      </xdr:nvSpPr>
      <xdr:spPr bwMode="auto">
        <a:xfrm>
          <a:off x="2819400" y="781050"/>
          <a:ext cx="476250" cy="82232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1</xdr:row>
      <xdr:rowOff>228212</xdr:rowOff>
    </xdr:to>
    <xdr:sp macro="" textlink="">
      <xdr:nvSpPr>
        <xdr:cNvPr id="130" name="AutoShape 17" descr="Eliminar">
          <a:extLst>
            <a:ext uri="{FF2B5EF4-FFF2-40B4-BE49-F238E27FC236}">
              <a16:creationId xmlns:a16="http://schemas.microsoft.com/office/drawing/2014/main" xmlns="" id="{00000000-0008-0000-0000-000082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131" name="AutoShape 18" descr="Eliminar">
          <a:extLst>
            <a:ext uri="{FF2B5EF4-FFF2-40B4-BE49-F238E27FC236}">
              <a16:creationId xmlns:a16="http://schemas.microsoft.com/office/drawing/2014/main" xmlns="" id="{00000000-0008-0000-0000-000083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132" name="AutoShape 1" descr="Eliminar">
          <a:extLst>
            <a:ext uri="{FF2B5EF4-FFF2-40B4-BE49-F238E27FC236}">
              <a16:creationId xmlns:a16="http://schemas.microsoft.com/office/drawing/2014/main" xmlns="" id="{00000000-0008-0000-0000-000084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33" name="AutoShape 6" descr="Eliminar">
          <a:extLst>
            <a:ext uri="{FF2B5EF4-FFF2-40B4-BE49-F238E27FC236}">
              <a16:creationId xmlns:a16="http://schemas.microsoft.com/office/drawing/2014/main" xmlns="" id="{00000000-0008-0000-0000-000085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34" name="AutoShape 7" descr="Eliminar">
          <a:extLst>
            <a:ext uri="{FF2B5EF4-FFF2-40B4-BE49-F238E27FC236}">
              <a16:creationId xmlns:a16="http://schemas.microsoft.com/office/drawing/2014/main" xmlns="" id="{00000000-0008-0000-0000-000086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35" name="AutoShape 1" descr="Eliminar">
          <a:extLst>
            <a:ext uri="{FF2B5EF4-FFF2-40B4-BE49-F238E27FC236}">
              <a16:creationId xmlns:a16="http://schemas.microsoft.com/office/drawing/2014/main" xmlns="" id="{00000000-0008-0000-0000-000087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36" name="AutoShape 6" descr="Eliminar">
          <a:extLst>
            <a:ext uri="{FF2B5EF4-FFF2-40B4-BE49-F238E27FC236}">
              <a16:creationId xmlns:a16="http://schemas.microsoft.com/office/drawing/2014/main" xmlns="" id="{00000000-0008-0000-0000-000088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37" name="AutoShape 7" descr="Eliminar">
          <a:extLst>
            <a:ext uri="{FF2B5EF4-FFF2-40B4-BE49-F238E27FC236}">
              <a16:creationId xmlns:a16="http://schemas.microsoft.com/office/drawing/2014/main" xmlns="" id="{00000000-0008-0000-0000-000089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1</xdr:row>
      <xdr:rowOff>231127</xdr:rowOff>
    </xdr:to>
    <xdr:sp macro="" textlink="">
      <xdr:nvSpPr>
        <xdr:cNvPr id="138" name="AutoShape 16" descr="Eliminar">
          <a:extLst>
            <a:ext uri="{FF2B5EF4-FFF2-40B4-BE49-F238E27FC236}">
              <a16:creationId xmlns:a16="http://schemas.microsoft.com/office/drawing/2014/main" xmlns="" id="{00000000-0008-0000-0000-00008A00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139" name="AutoShape 17" descr="Eliminar">
          <a:extLst>
            <a:ext uri="{FF2B5EF4-FFF2-40B4-BE49-F238E27FC236}">
              <a16:creationId xmlns:a16="http://schemas.microsoft.com/office/drawing/2014/main" xmlns="" id="{00000000-0008-0000-0000-00008B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140" name="AutoShape 18" descr="Eliminar">
          <a:extLst>
            <a:ext uri="{FF2B5EF4-FFF2-40B4-BE49-F238E27FC236}">
              <a16:creationId xmlns:a16="http://schemas.microsoft.com/office/drawing/2014/main" xmlns="" id="{00000000-0008-0000-0000-00008C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141" name="AutoShape 16" descr="Eliminar">
          <a:extLst>
            <a:ext uri="{FF2B5EF4-FFF2-40B4-BE49-F238E27FC236}">
              <a16:creationId xmlns:a16="http://schemas.microsoft.com/office/drawing/2014/main" xmlns="" id="{00000000-0008-0000-0000-00008D00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142" name="AutoShape 18" descr="Eliminar">
          <a:extLst>
            <a:ext uri="{FF2B5EF4-FFF2-40B4-BE49-F238E27FC236}">
              <a16:creationId xmlns:a16="http://schemas.microsoft.com/office/drawing/2014/main" xmlns="" id="{00000000-0008-0000-0000-00008E00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143" name="AutoShape 1" descr="Eliminar">
          <a:extLst>
            <a:ext uri="{FF2B5EF4-FFF2-40B4-BE49-F238E27FC236}">
              <a16:creationId xmlns:a16="http://schemas.microsoft.com/office/drawing/2014/main" xmlns="" id="{00000000-0008-0000-0000-00008F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44" name="AutoShape 6" descr="Eliminar">
          <a:extLst>
            <a:ext uri="{FF2B5EF4-FFF2-40B4-BE49-F238E27FC236}">
              <a16:creationId xmlns:a16="http://schemas.microsoft.com/office/drawing/2014/main" xmlns="" id="{00000000-0008-0000-0000-000090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45" name="AutoShape 7" descr="Eliminar">
          <a:extLst>
            <a:ext uri="{FF2B5EF4-FFF2-40B4-BE49-F238E27FC236}">
              <a16:creationId xmlns:a16="http://schemas.microsoft.com/office/drawing/2014/main" xmlns="" id="{00000000-0008-0000-0000-000091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46" name="AutoShape 1" descr="Eliminar">
          <a:extLst>
            <a:ext uri="{FF2B5EF4-FFF2-40B4-BE49-F238E27FC236}">
              <a16:creationId xmlns:a16="http://schemas.microsoft.com/office/drawing/2014/main" xmlns="" id="{00000000-0008-0000-0000-000092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47" name="AutoShape 6" descr="Eliminar">
          <a:extLst>
            <a:ext uri="{FF2B5EF4-FFF2-40B4-BE49-F238E27FC236}">
              <a16:creationId xmlns:a16="http://schemas.microsoft.com/office/drawing/2014/main" xmlns="" id="{00000000-0008-0000-0000-000093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48" name="AutoShape 7" descr="Eliminar">
          <a:extLst>
            <a:ext uri="{FF2B5EF4-FFF2-40B4-BE49-F238E27FC236}">
              <a16:creationId xmlns:a16="http://schemas.microsoft.com/office/drawing/2014/main" xmlns="" id="{00000000-0008-0000-0000-000094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1</xdr:row>
      <xdr:rowOff>228212</xdr:rowOff>
    </xdr:to>
    <xdr:sp macro="" textlink="">
      <xdr:nvSpPr>
        <xdr:cNvPr id="149" name="AutoShape 16" descr="Eliminar">
          <a:extLst>
            <a:ext uri="{FF2B5EF4-FFF2-40B4-BE49-F238E27FC236}">
              <a16:creationId xmlns:a16="http://schemas.microsoft.com/office/drawing/2014/main" xmlns="" id="{00000000-0008-0000-0000-000095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150" name="AutoShape 16" descr="Eliminar">
          <a:extLst>
            <a:ext uri="{FF2B5EF4-FFF2-40B4-BE49-F238E27FC236}">
              <a16:creationId xmlns:a16="http://schemas.microsoft.com/office/drawing/2014/main" xmlns="" id="{00000000-0008-0000-0000-000096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151" name="AutoShape 16" descr="Eliminar">
          <a:extLst>
            <a:ext uri="{FF2B5EF4-FFF2-40B4-BE49-F238E27FC236}">
              <a16:creationId xmlns:a16="http://schemas.microsoft.com/office/drawing/2014/main" xmlns="" id="{00000000-0008-0000-0000-00009700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152" name="AutoShape 16" descr="Eliminar">
          <a:extLst>
            <a:ext uri="{FF2B5EF4-FFF2-40B4-BE49-F238E27FC236}">
              <a16:creationId xmlns:a16="http://schemas.microsoft.com/office/drawing/2014/main" xmlns="" id="{00000000-0008-0000-0000-00009800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153" name="AutoShape 17" descr="Eliminar">
          <a:extLst>
            <a:ext uri="{FF2B5EF4-FFF2-40B4-BE49-F238E27FC236}">
              <a16:creationId xmlns:a16="http://schemas.microsoft.com/office/drawing/2014/main" xmlns="" id="{00000000-0008-0000-0000-000099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154" name="AutoShape 18" descr="Eliminar">
          <a:extLst>
            <a:ext uri="{FF2B5EF4-FFF2-40B4-BE49-F238E27FC236}">
              <a16:creationId xmlns:a16="http://schemas.microsoft.com/office/drawing/2014/main" xmlns="" id="{00000000-0008-0000-0000-00009A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155" name="AutoShape 17" descr="Eliminar">
          <a:extLst>
            <a:ext uri="{FF2B5EF4-FFF2-40B4-BE49-F238E27FC236}">
              <a16:creationId xmlns:a16="http://schemas.microsoft.com/office/drawing/2014/main" xmlns="" id="{00000000-0008-0000-0000-00009B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156" name="AutoShape 18" descr="Eliminar">
          <a:extLst>
            <a:ext uri="{FF2B5EF4-FFF2-40B4-BE49-F238E27FC236}">
              <a16:creationId xmlns:a16="http://schemas.microsoft.com/office/drawing/2014/main" xmlns="" id="{00000000-0008-0000-0000-00009C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157" name="AutoShape 18" descr="Eliminar">
          <a:extLst>
            <a:ext uri="{FF2B5EF4-FFF2-40B4-BE49-F238E27FC236}">
              <a16:creationId xmlns:a16="http://schemas.microsoft.com/office/drawing/2014/main" xmlns="" id="{00000000-0008-0000-0000-00009D00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158" name="AutoShape 18" descr="Eliminar">
          <a:extLst>
            <a:ext uri="{FF2B5EF4-FFF2-40B4-BE49-F238E27FC236}">
              <a16:creationId xmlns:a16="http://schemas.microsoft.com/office/drawing/2014/main" xmlns="" id="{00000000-0008-0000-0000-00009E00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159" name="AutoShape 6" descr="Eliminar">
          <a:extLst>
            <a:ext uri="{FF2B5EF4-FFF2-40B4-BE49-F238E27FC236}">
              <a16:creationId xmlns:a16="http://schemas.microsoft.com/office/drawing/2014/main" xmlns="" id="{00000000-0008-0000-0000-00009F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60" name="AutoShape 7" descr="Eliminar">
          <a:extLst>
            <a:ext uri="{FF2B5EF4-FFF2-40B4-BE49-F238E27FC236}">
              <a16:creationId xmlns:a16="http://schemas.microsoft.com/office/drawing/2014/main" xmlns="" id="{00000000-0008-0000-0000-0000A0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61" name="AutoShape 1" descr="Eliminar">
          <a:extLst>
            <a:ext uri="{FF2B5EF4-FFF2-40B4-BE49-F238E27FC236}">
              <a16:creationId xmlns:a16="http://schemas.microsoft.com/office/drawing/2014/main" xmlns="" id="{00000000-0008-0000-0000-0000A1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62" name="AutoShape 6" descr="Eliminar">
          <a:extLst>
            <a:ext uri="{FF2B5EF4-FFF2-40B4-BE49-F238E27FC236}">
              <a16:creationId xmlns:a16="http://schemas.microsoft.com/office/drawing/2014/main" xmlns="" id="{00000000-0008-0000-0000-0000A2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63" name="AutoShape 7" descr="Eliminar">
          <a:extLst>
            <a:ext uri="{FF2B5EF4-FFF2-40B4-BE49-F238E27FC236}">
              <a16:creationId xmlns:a16="http://schemas.microsoft.com/office/drawing/2014/main" xmlns="" id="{00000000-0008-0000-0000-0000A3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64" name="AutoShape 1" descr="Eliminar">
          <a:extLst>
            <a:ext uri="{FF2B5EF4-FFF2-40B4-BE49-F238E27FC236}">
              <a16:creationId xmlns:a16="http://schemas.microsoft.com/office/drawing/2014/main" xmlns="" id="{00000000-0008-0000-0000-0000A4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1</xdr:row>
      <xdr:rowOff>231127</xdr:rowOff>
    </xdr:to>
    <xdr:sp macro="" textlink="">
      <xdr:nvSpPr>
        <xdr:cNvPr id="165" name="AutoShape 16" descr="Eliminar">
          <a:extLst>
            <a:ext uri="{FF2B5EF4-FFF2-40B4-BE49-F238E27FC236}">
              <a16:creationId xmlns:a16="http://schemas.microsoft.com/office/drawing/2014/main" xmlns="" id="{00000000-0008-0000-0000-0000A500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166" name="AutoShape 17" descr="Eliminar">
          <a:extLst>
            <a:ext uri="{FF2B5EF4-FFF2-40B4-BE49-F238E27FC236}">
              <a16:creationId xmlns:a16="http://schemas.microsoft.com/office/drawing/2014/main" xmlns="" id="{00000000-0008-0000-0000-0000A6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167" name="AutoShape 18" descr="Eliminar">
          <a:extLst>
            <a:ext uri="{FF2B5EF4-FFF2-40B4-BE49-F238E27FC236}">
              <a16:creationId xmlns:a16="http://schemas.microsoft.com/office/drawing/2014/main" xmlns="" id="{00000000-0008-0000-0000-0000A7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168" name="AutoShape 16" descr="Eliminar">
          <a:extLst>
            <a:ext uri="{FF2B5EF4-FFF2-40B4-BE49-F238E27FC236}">
              <a16:creationId xmlns:a16="http://schemas.microsoft.com/office/drawing/2014/main" xmlns="" id="{00000000-0008-0000-0000-0000A800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169" name="AutoShape 18" descr="Eliminar">
          <a:extLst>
            <a:ext uri="{FF2B5EF4-FFF2-40B4-BE49-F238E27FC236}">
              <a16:creationId xmlns:a16="http://schemas.microsoft.com/office/drawing/2014/main" xmlns="" id="{00000000-0008-0000-0000-0000A900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170" name="AutoShape 1" descr="Eliminar">
          <a:extLst>
            <a:ext uri="{FF2B5EF4-FFF2-40B4-BE49-F238E27FC236}">
              <a16:creationId xmlns:a16="http://schemas.microsoft.com/office/drawing/2014/main" xmlns="" id="{00000000-0008-0000-0000-0000AA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71" name="AutoShape 6" descr="Eliminar">
          <a:extLst>
            <a:ext uri="{FF2B5EF4-FFF2-40B4-BE49-F238E27FC236}">
              <a16:creationId xmlns:a16="http://schemas.microsoft.com/office/drawing/2014/main" xmlns="" id="{00000000-0008-0000-0000-0000AB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72" name="AutoShape 7" descr="Eliminar">
          <a:extLst>
            <a:ext uri="{FF2B5EF4-FFF2-40B4-BE49-F238E27FC236}">
              <a16:creationId xmlns:a16="http://schemas.microsoft.com/office/drawing/2014/main" xmlns="" id="{00000000-0008-0000-0000-0000AC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73" name="AutoShape 1" descr="Eliminar">
          <a:extLst>
            <a:ext uri="{FF2B5EF4-FFF2-40B4-BE49-F238E27FC236}">
              <a16:creationId xmlns:a16="http://schemas.microsoft.com/office/drawing/2014/main" xmlns="" id="{00000000-0008-0000-0000-0000AD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74" name="AutoShape 6" descr="Eliminar">
          <a:extLst>
            <a:ext uri="{FF2B5EF4-FFF2-40B4-BE49-F238E27FC236}">
              <a16:creationId xmlns:a16="http://schemas.microsoft.com/office/drawing/2014/main" xmlns="" id="{00000000-0008-0000-0000-0000AE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75" name="AutoShape 7" descr="Eliminar">
          <a:extLst>
            <a:ext uri="{FF2B5EF4-FFF2-40B4-BE49-F238E27FC236}">
              <a16:creationId xmlns:a16="http://schemas.microsoft.com/office/drawing/2014/main" xmlns="" id="{00000000-0008-0000-0000-0000AF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1</xdr:row>
      <xdr:rowOff>231127</xdr:rowOff>
    </xdr:to>
    <xdr:sp macro="" textlink="">
      <xdr:nvSpPr>
        <xdr:cNvPr id="176" name="AutoShape 16" descr="Eliminar">
          <a:extLst>
            <a:ext uri="{FF2B5EF4-FFF2-40B4-BE49-F238E27FC236}">
              <a16:creationId xmlns:a16="http://schemas.microsoft.com/office/drawing/2014/main" xmlns="" id="{00000000-0008-0000-0000-0000B000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177" name="AutoShape 17" descr="Eliminar">
          <a:extLst>
            <a:ext uri="{FF2B5EF4-FFF2-40B4-BE49-F238E27FC236}">
              <a16:creationId xmlns:a16="http://schemas.microsoft.com/office/drawing/2014/main" xmlns="" id="{00000000-0008-0000-0000-0000B1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178" name="AutoShape 18" descr="Eliminar">
          <a:extLst>
            <a:ext uri="{FF2B5EF4-FFF2-40B4-BE49-F238E27FC236}">
              <a16:creationId xmlns:a16="http://schemas.microsoft.com/office/drawing/2014/main" xmlns="" id="{00000000-0008-0000-0000-0000B2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179" name="AutoShape 16" descr="Eliminar">
          <a:extLst>
            <a:ext uri="{FF2B5EF4-FFF2-40B4-BE49-F238E27FC236}">
              <a16:creationId xmlns:a16="http://schemas.microsoft.com/office/drawing/2014/main" xmlns="" id="{00000000-0008-0000-0000-0000B300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180" name="AutoShape 18" descr="Eliminar">
          <a:extLst>
            <a:ext uri="{FF2B5EF4-FFF2-40B4-BE49-F238E27FC236}">
              <a16:creationId xmlns:a16="http://schemas.microsoft.com/office/drawing/2014/main" xmlns="" id="{00000000-0008-0000-0000-0000B400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181" name="AutoShape 1" descr="Eliminar">
          <a:extLst>
            <a:ext uri="{FF2B5EF4-FFF2-40B4-BE49-F238E27FC236}">
              <a16:creationId xmlns:a16="http://schemas.microsoft.com/office/drawing/2014/main" xmlns="" id="{00000000-0008-0000-0000-0000B5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82" name="AutoShape 6" descr="Eliminar">
          <a:extLst>
            <a:ext uri="{FF2B5EF4-FFF2-40B4-BE49-F238E27FC236}">
              <a16:creationId xmlns:a16="http://schemas.microsoft.com/office/drawing/2014/main" xmlns="" id="{00000000-0008-0000-0000-0000B6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83" name="AutoShape 7" descr="Eliminar">
          <a:extLst>
            <a:ext uri="{FF2B5EF4-FFF2-40B4-BE49-F238E27FC236}">
              <a16:creationId xmlns:a16="http://schemas.microsoft.com/office/drawing/2014/main" xmlns="" id="{00000000-0008-0000-0000-0000B7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84" name="AutoShape 1" descr="Eliminar">
          <a:extLst>
            <a:ext uri="{FF2B5EF4-FFF2-40B4-BE49-F238E27FC236}">
              <a16:creationId xmlns:a16="http://schemas.microsoft.com/office/drawing/2014/main" xmlns="" id="{00000000-0008-0000-0000-0000B8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185" name="AutoShape 6" descr="Eliminar">
          <a:extLst>
            <a:ext uri="{FF2B5EF4-FFF2-40B4-BE49-F238E27FC236}">
              <a16:creationId xmlns:a16="http://schemas.microsoft.com/office/drawing/2014/main" xmlns="" id="{00000000-0008-0000-0000-0000B9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1</xdr:row>
      <xdr:rowOff>228212</xdr:rowOff>
    </xdr:to>
    <xdr:sp macro="" textlink="">
      <xdr:nvSpPr>
        <xdr:cNvPr id="186" name="AutoShape 17" descr="Eliminar">
          <a:extLst>
            <a:ext uri="{FF2B5EF4-FFF2-40B4-BE49-F238E27FC236}">
              <a16:creationId xmlns:a16="http://schemas.microsoft.com/office/drawing/2014/main" xmlns="" id="{00000000-0008-0000-0000-0000BA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187" name="AutoShape 18" descr="Eliminar">
          <a:extLst>
            <a:ext uri="{FF2B5EF4-FFF2-40B4-BE49-F238E27FC236}">
              <a16:creationId xmlns:a16="http://schemas.microsoft.com/office/drawing/2014/main" xmlns="" id="{00000000-0008-0000-0000-0000BB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2</xdr:row>
      <xdr:rowOff>93375</xdr:rowOff>
    </xdr:to>
    <xdr:sp macro="" textlink="">
      <xdr:nvSpPr>
        <xdr:cNvPr id="188" name="AutoShape 7" descr="Eliminar">
          <a:extLst>
            <a:ext uri="{FF2B5EF4-FFF2-40B4-BE49-F238E27FC236}">
              <a16:creationId xmlns:a16="http://schemas.microsoft.com/office/drawing/2014/main" xmlns="" id="{00000000-0008-0000-0000-0000BC000000}"/>
            </a:ext>
          </a:extLst>
        </xdr:cNvPr>
        <xdr:cNvSpPr>
          <a:spLocks noChangeAspect="1" noChangeArrowheads="1"/>
        </xdr:cNvSpPr>
      </xdr:nvSpPr>
      <xdr:spPr bwMode="auto">
        <a:xfrm>
          <a:off x="2819400" y="781050"/>
          <a:ext cx="476250" cy="826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189" name="AutoShape 16" descr="Eliminar">
          <a:extLst>
            <a:ext uri="{FF2B5EF4-FFF2-40B4-BE49-F238E27FC236}">
              <a16:creationId xmlns:a16="http://schemas.microsoft.com/office/drawing/2014/main" xmlns="" id="{00000000-0008-0000-0000-0000BD00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190" name="AutoShape 17" descr="Eliminar">
          <a:extLst>
            <a:ext uri="{FF2B5EF4-FFF2-40B4-BE49-F238E27FC236}">
              <a16:creationId xmlns:a16="http://schemas.microsoft.com/office/drawing/2014/main" xmlns="" id="{00000000-0008-0000-0000-0000BE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191" name="AutoShape 18" descr="Eliminar">
          <a:extLst>
            <a:ext uri="{FF2B5EF4-FFF2-40B4-BE49-F238E27FC236}">
              <a16:creationId xmlns:a16="http://schemas.microsoft.com/office/drawing/2014/main" xmlns="" id="{00000000-0008-0000-0000-0000BF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192" name="AutoShape 16" descr="Eliminar">
          <a:extLst>
            <a:ext uri="{FF2B5EF4-FFF2-40B4-BE49-F238E27FC236}">
              <a16:creationId xmlns:a16="http://schemas.microsoft.com/office/drawing/2014/main" xmlns="" id="{00000000-0008-0000-0000-0000C0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193" name="AutoShape 16" descr="Eliminar">
          <a:extLst>
            <a:ext uri="{FF2B5EF4-FFF2-40B4-BE49-F238E27FC236}">
              <a16:creationId xmlns:a16="http://schemas.microsoft.com/office/drawing/2014/main" xmlns="" id="{00000000-0008-0000-0000-0000C1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194" name="AutoShape 16" descr="Eliminar">
          <a:extLst>
            <a:ext uri="{FF2B5EF4-FFF2-40B4-BE49-F238E27FC236}">
              <a16:creationId xmlns:a16="http://schemas.microsoft.com/office/drawing/2014/main" xmlns="" id="{00000000-0008-0000-0000-0000C200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195" name="AutoShape 16" descr="Eliminar">
          <a:extLst>
            <a:ext uri="{FF2B5EF4-FFF2-40B4-BE49-F238E27FC236}">
              <a16:creationId xmlns:a16="http://schemas.microsoft.com/office/drawing/2014/main" xmlns="" id="{00000000-0008-0000-0000-0000C300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196" name="AutoShape 17" descr="Eliminar">
          <a:extLst>
            <a:ext uri="{FF2B5EF4-FFF2-40B4-BE49-F238E27FC236}">
              <a16:creationId xmlns:a16="http://schemas.microsoft.com/office/drawing/2014/main" xmlns="" id="{00000000-0008-0000-0000-0000C4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197" name="AutoShape 18" descr="Eliminar">
          <a:extLst>
            <a:ext uri="{FF2B5EF4-FFF2-40B4-BE49-F238E27FC236}">
              <a16:creationId xmlns:a16="http://schemas.microsoft.com/office/drawing/2014/main" xmlns="" id="{00000000-0008-0000-0000-0000C5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198" name="AutoShape 17" descr="Eliminar">
          <a:extLst>
            <a:ext uri="{FF2B5EF4-FFF2-40B4-BE49-F238E27FC236}">
              <a16:creationId xmlns:a16="http://schemas.microsoft.com/office/drawing/2014/main" xmlns="" id="{00000000-0008-0000-0000-0000C6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199" name="AutoShape 18" descr="Eliminar">
          <a:extLst>
            <a:ext uri="{FF2B5EF4-FFF2-40B4-BE49-F238E27FC236}">
              <a16:creationId xmlns:a16="http://schemas.microsoft.com/office/drawing/2014/main" xmlns="" id="{00000000-0008-0000-0000-0000C7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2</xdr:row>
      <xdr:rowOff>93375</xdr:rowOff>
    </xdr:to>
    <xdr:sp macro="" textlink="">
      <xdr:nvSpPr>
        <xdr:cNvPr id="200" name="AutoShape 7" descr="Eliminar">
          <a:extLst>
            <a:ext uri="{FF2B5EF4-FFF2-40B4-BE49-F238E27FC236}">
              <a16:creationId xmlns:a16="http://schemas.microsoft.com/office/drawing/2014/main" xmlns="" id="{00000000-0008-0000-0000-0000C8000000}"/>
            </a:ext>
          </a:extLst>
        </xdr:cNvPr>
        <xdr:cNvSpPr>
          <a:spLocks noChangeAspect="1" noChangeArrowheads="1"/>
        </xdr:cNvSpPr>
      </xdr:nvSpPr>
      <xdr:spPr bwMode="auto">
        <a:xfrm>
          <a:off x="2819400" y="781050"/>
          <a:ext cx="476250" cy="826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201" name="AutoShape 16" descr="Eliminar">
          <a:extLst>
            <a:ext uri="{FF2B5EF4-FFF2-40B4-BE49-F238E27FC236}">
              <a16:creationId xmlns:a16="http://schemas.microsoft.com/office/drawing/2014/main" xmlns="" id="{00000000-0008-0000-0000-0000C900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202" name="AutoShape 17" descr="Eliminar">
          <a:extLst>
            <a:ext uri="{FF2B5EF4-FFF2-40B4-BE49-F238E27FC236}">
              <a16:creationId xmlns:a16="http://schemas.microsoft.com/office/drawing/2014/main" xmlns="" id="{00000000-0008-0000-0000-0000CA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203" name="AutoShape 18" descr="Eliminar">
          <a:extLst>
            <a:ext uri="{FF2B5EF4-FFF2-40B4-BE49-F238E27FC236}">
              <a16:creationId xmlns:a16="http://schemas.microsoft.com/office/drawing/2014/main" xmlns="" id="{00000000-0008-0000-0000-0000CB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2</xdr:row>
      <xdr:rowOff>93375</xdr:rowOff>
    </xdr:to>
    <xdr:sp macro="" textlink="">
      <xdr:nvSpPr>
        <xdr:cNvPr id="204" name="AutoShape 7" descr="Eliminar">
          <a:extLst>
            <a:ext uri="{FF2B5EF4-FFF2-40B4-BE49-F238E27FC236}">
              <a16:creationId xmlns:a16="http://schemas.microsoft.com/office/drawing/2014/main" xmlns="" id="{00000000-0008-0000-0000-0000CC000000}"/>
            </a:ext>
          </a:extLst>
        </xdr:cNvPr>
        <xdr:cNvSpPr>
          <a:spLocks noChangeAspect="1" noChangeArrowheads="1"/>
        </xdr:cNvSpPr>
      </xdr:nvSpPr>
      <xdr:spPr bwMode="auto">
        <a:xfrm>
          <a:off x="2819400" y="781050"/>
          <a:ext cx="476250" cy="826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205" name="AutoShape 16" descr="Eliminar">
          <a:extLst>
            <a:ext uri="{FF2B5EF4-FFF2-40B4-BE49-F238E27FC236}">
              <a16:creationId xmlns:a16="http://schemas.microsoft.com/office/drawing/2014/main" xmlns="" id="{00000000-0008-0000-0000-0000CD00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206" name="AutoShape 17" descr="Eliminar">
          <a:extLst>
            <a:ext uri="{FF2B5EF4-FFF2-40B4-BE49-F238E27FC236}">
              <a16:creationId xmlns:a16="http://schemas.microsoft.com/office/drawing/2014/main" xmlns="" id="{00000000-0008-0000-0000-0000CE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207" name="AutoShape 18" descr="Eliminar">
          <a:extLst>
            <a:ext uri="{FF2B5EF4-FFF2-40B4-BE49-F238E27FC236}">
              <a16:creationId xmlns:a16="http://schemas.microsoft.com/office/drawing/2014/main" xmlns="" id="{00000000-0008-0000-0000-0000CF00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2</xdr:row>
      <xdr:rowOff>93375</xdr:rowOff>
    </xdr:to>
    <xdr:sp macro="" textlink="">
      <xdr:nvSpPr>
        <xdr:cNvPr id="208" name="AutoShape 7" descr="Eliminar">
          <a:extLst>
            <a:ext uri="{FF2B5EF4-FFF2-40B4-BE49-F238E27FC236}">
              <a16:creationId xmlns:a16="http://schemas.microsoft.com/office/drawing/2014/main" xmlns="" id="{00000000-0008-0000-0000-0000D0000000}"/>
            </a:ext>
          </a:extLst>
        </xdr:cNvPr>
        <xdr:cNvSpPr>
          <a:spLocks noChangeAspect="1" noChangeArrowheads="1"/>
        </xdr:cNvSpPr>
      </xdr:nvSpPr>
      <xdr:spPr bwMode="auto">
        <a:xfrm>
          <a:off x="2819400" y="781050"/>
          <a:ext cx="476250" cy="826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2</xdr:row>
      <xdr:rowOff>93375</xdr:rowOff>
    </xdr:to>
    <xdr:sp macro="" textlink="">
      <xdr:nvSpPr>
        <xdr:cNvPr id="209" name="AutoShape 7" descr="Eliminar">
          <a:extLst>
            <a:ext uri="{FF2B5EF4-FFF2-40B4-BE49-F238E27FC236}">
              <a16:creationId xmlns:a16="http://schemas.microsoft.com/office/drawing/2014/main" xmlns="" id="{00000000-0008-0000-0000-0000D1000000}"/>
            </a:ext>
          </a:extLst>
        </xdr:cNvPr>
        <xdr:cNvSpPr>
          <a:spLocks noChangeAspect="1" noChangeArrowheads="1"/>
        </xdr:cNvSpPr>
      </xdr:nvSpPr>
      <xdr:spPr bwMode="auto">
        <a:xfrm>
          <a:off x="2819400" y="781050"/>
          <a:ext cx="476250" cy="826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2</xdr:row>
      <xdr:rowOff>93375</xdr:rowOff>
    </xdr:to>
    <xdr:sp macro="" textlink="">
      <xdr:nvSpPr>
        <xdr:cNvPr id="210" name="AutoShape 7" descr="Eliminar">
          <a:extLst>
            <a:ext uri="{FF2B5EF4-FFF2-40B4-BE49-F238E27FC236}">
              <a16:creationId xmlns:a16="http://schemas.microsoft.com/office/drawing/2014/main" xmlns="" id="{00000000-0008-0000-0000-0000D2000000}"/>
            </a:ext>
          </a:extLst>
        </xdr:cNvPr>
        <xdr:cNvSpPr>
          <a:spLocks noChangeAspect="1" noChangeArrowheads="1"/>
        </xdr:cNvSpPr>
      </xdr:nvSpPr>
      <xdr:spPr bwMode="auto">
        <a:xfrm>
          <a:off x="2819400" y="781050"/>
          <a:ext cx="476250" cy="826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2</xdr:row>
      <xdr:rowOff>93375</xdr:rowOff>
    </xdr:to>
    <xdr:sp macro="" textlink="">
      <xdr:nvSpPr>
        <xdr:cNvPr id="211" name="AutoShape 7" descr="Eliminar">
          <a:extLst>
            <a:ext uri="{FF2B5EF4-FFF2-40B4-BE49-F238E27FC236}">
              <a16:creationId xmlns:a16="http://schemas.microsoft.com/office/drawing/2014/main" xmlns="" id="{00000000-0008-0000-0000-0000D3000000}"/>
            </a:ext>
          </a:extLst>
        </xdr:cNvPr>
        <xdr:cNvSpPr>
          <a:spLocks noChangeAspect="1" noChangeArrowheads="1"/>
        </xdr:cNvSpPr>
      </xdr:nvSpPr>
      <xdr:spPr bwMode="auto">
        <a:xfrm>
          <a:off x="2819400" y="781050"/>
          <a:ext cx="476250" cy="826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2</xdr:row>
      <xdr:rowOff>93375</xdr:rowOff>
    </xdr:to>
    <xdr:sp macro="" textlink="">
      <xdr:nvSpPr>
        <xdr:cNvPr id="212" name="AutoShape 7" descr="Eliminar">
          <a:extLst>
            <a:ext uri="{FF2B5EF4-FFF2-40B4-BE49-F238E27FC236}">
              <a16:creationId xmlns:a16="http://schemas.microsoft.com/office/drawing/2014/main" xmlns="" id="{00000000-0008-0000-0000-0000D4000000}"/>
            </a:ext>
          </a:extLst>
        </xdr:cNvPr>
        <xdr:cNvSpPr>
          <a:spLocks noChangeAspect="1" noChangeArrowheads="1"/>
        </xdr:cNvSpPr>
      </xdr:nvSpPr>
      <xdr:spPr bwMode="auto">
        <a:xfrm>
          <a:off x="2819400" y="781050"/>
          <a:ext cx="476250" cy="826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2</xdr:row>
      <xdr:rowOff>93375</xdr:rowOff>
    </xdr:to>
    <xdr:sp macro="" textlink="">
      <xdr:nvSpPr>
        <xdr:cNvPr id="213" name="AutoShape 7" descr="Eliminar">
          <a:extLst>
            <a:ext uri="{FF2B5EF4-FFF2-40B4-BE49-F238E27FC236}">
              <a16:creationId xmlns:a16="http://schemas.microsoft.com/office/drawing/2014/main" xmlns="" id="{00000000-0008-0000-0000-0000D5000000}"/>
            </a:ext>
          </a:extLst>
        </xdr:cNvPr>
        <xdr:cNvSpPr>
          <a:spLocks noChangeAspect="1" noChangeArrowheads="1"/>
        </xdr:cNvSpPr>
      </xdr:nvSpPr>
      <xdr:spPr bwMode="auto">
        <a:xfrm>
          <a:off x="2819400" y="781050"/>
          <a:ext cx="476250" cy="826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2</xdr:row>
      <xdr:rowOff>93375</xdr:rowOff>
    </xdr:to>
    <xdr:sp macro="" textlink="">
      <xdr:nvSpPr>
        <xdr:cNvPr id="214" name="AutoShape 7" descr="Eliminar">
          <a:extLst>
            <a:ext uri="{FF2B5EF4-FFF2-40B4-BE49-F238E27FC236}">
              <a16:creationId xmlns:a16="http://schemas.microsoft.com/office/drawing/2014/main" xmlns="" id="{00000000-0008-0000-0000-0000D6000000}"/>
            </a:ext>
          </a:extLst>
        </xdr:cNvPr>
        <xdr:cNvSpPr>
          <a:spLocks noChangeAspect="1" noChangeArrowheads="1"/>
        </xdr:cNvSpPr>
      </xdr:nvSpPr>
      <xdr:spPr bwMode="auto">
        <a:xfrm>
          <a:off x="2819400" y="781050"/>
          <a:ext cx="476250" cy="826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215" name="AutoShape 20" descr="Eliminar">
          <a:extLst>
            <a:ext uri="{FF2B5EF4-FFF2-40B4-BE49-F238E27FC236}">
              <a16:creationId xmlns:a16="http://schemas.microsoft.com/office/drawing/2014/main" xmlns="" id="{00000000-0008-0000-0000-0000D7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1</xdr:row>
      <xdr:rowOff>225101</xdr:rowOff>
    </xdr:to>
    <xdr:sp macro="" textlink="">
      <xdr:nvSpPr>
        <xdr:cNvPr id="216" name="AutoShape 16" descr="Eliminar">
          <a:extLst>
            <a:ext uri="{FF2B5EF4-FFF2-40B4-BE49-F238E27FC236}">
              <a16:creationId xmlns:a16="http://schemas.microsoft.com/office/drawing/2014/main" xmlns="" id="{00000000-0008-0000-0000-0000D8000000}"/>
            </a:ext>
          </a:extLst>
        </xdr:cNvPr>
        <xdr:cNvSpPr>
          <a:spLocks noChangeAspect="1" noChangeArrowheads="1"/>
        </xdr:cNvSpPr>
      </xdr:nvSpPr>
      <xdr:spPr bwMode="auto">
        <a:xfrm>
          <a:off x="2819400" y="781050"/>
          <a:ext cx="476250" cy="453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225101</xdr:rowOff>
    </xdr:to>
    <xdr:sp macro="" textlink="">
      <xdr:nvSpPr>
        <xdr:cNvPr id="217" name="AutoShape 18" descr="Eliminar">
          <a:extLst>
            <a:ext uri="{FF2B5EF4-FFF2-40B4-BE49-F238E27FC236}">
              <a16:creationId xmlns:a16="http://schemas.microsoft.com/office/drawing/2014/main" xmlns="" id="{00000000-0008-0000-0000-0000D9000000}"/>
            </a:ext>
          </a:extLst>
        </xdr:cNvPr>
        <xdr:cNvSpPr>
          <a:spLocks noChangeAspect="1" noChangeArrowheads="1"/>
        </xdr:cNvSpPr>
      </xdr:nvSpPr>
      <xdr:spPr bwMode="auto">
        <a:xfrm>
          <a:off x="2819400" y="781050"/>
          <a:ext cx="476250" cy="453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225101</xdr:rowOff>
    </xdr:to>
    <xdr:sp macro="" textlink="">
      <xdr:nvSpPr>
        <xdr:cNvPr id="218" name="AutoShape 18" descr="Eliminar">
          <a:extLst>
            <a:ext uri="{FF2B5EF4-FFF2-40B4-BE49-F238E27FC236}">
              <a16:creationId xmlns:a16="http://schemas.microsoft.com/office/drawing/2014/main" xmlns="" id="{00000000-0008-0000-0000-0000DA000000}"/>
            </a:ext>
          </a:extLst>
        </xdr:cNvPr>
        <xdr:cNvSpPr>
          <a:spLocks noChangeAspect="1" noChangeArrowheads="1"/>
        </xdr:cNvSpPr>
      </xdr:nvSpPr>
      <xdr:spPr bwMode="auto">
        <a:xfrm>
          <a:off x="2819400" y="781050"/>
          <a:ext cx="476250" cy="453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225101</xdr:rowOff>
    </xdr:to>
    <xdr:sp macro="" textlink="">
      <xdr:nvSpPr>
        <xdr:cNvPr id="219" name="AutoShape 18" descr="Eliminar">
          <a:extLst>
            <a:ext uri="{FF2B5EF4-FFF2-40B4-BE49-F238E27FC236}">
              <a16:creationId xmlns:a16="http://schemas.microsoft.com/office/drawing/2014/main" xmlns="" id="{00000000-0008-0000-0000-0000DB000000}"/>
            </a:ext>
          </a:extLst>
        </xdr:cNvPr>
        <xdr:cNvSpPr>
          <a:spLocks noChangeAspect="1" noChangeArrowheads="1"/>
        </xdr:cNvSpPr>
      </xdr:nvSpPr>
      <xdr:spPr bwMode="auto">
        <a:xfrm>
          <a:off x="2819400" y="781050"/>
          <a:ext cx="476250" cy="453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225101</xdr:rowOff>
    </xdr:to>
    <xdr:sp macro="" textlink="">
      <xdr:nvSpPr>
        <xdr:cNvPr id="220" name="AutoShape 16" descr="Eliminar">
          <a:extLst>
            <a:ext uri="{FF2B5EF4-FFF2-40B4-BE49-F238E27FC236}">
              <a16:creationId xmlns:a16="http://schemas.microsoft.com/office/drawing/2014/main" xmlns="" id="{00000000-0008-0000-0000-0000DC000000}"/>
            </a:ext>
          </a:extLst>
        </xdr:cNvPr>
        <xdr:cNvSpPr>
          <a:spLocks noChangeAspect="1" noChangeArrowheads="1"/>
        </xdr:cNvSpPr>
      </xdr:nvSpPr>
      <xdr:spPr bwMode="auto">
        <a:xfrm>
          <a:off x="2819400" y="781050"/>
          <a:ext cx="476250" cy="453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225101</xdr:rowOff>
    </xdr:to>
    <xdr:sp macro="" textlink="">
      <xdr:nvSpPr>
        <xdr:cNvPr id="221" name="AutoShape 18" descr="Eliminar">
          <a:extLst>
            <a:ext uri="{FF2B5EF4-FFF2-40B4-BE49-F238E27FC236}">
              <a16:creationId xmlns:a16="http://schemas.microsoft.com/office/drawing/2014/main" xmlns="" id="{00000000-0008-0000-0000-0000DD000000}"/>
            </a:ext>
          </a:extLst>
        </xdr:cNvPr>
        <xdr:cNvSpPr>
          <a:spLocks noChangeAspect="1" noChangeArrowheads="1"/>
        </xdr:cNvSpPr>
      </xdr:nvSpPr>
      <xdr:spPr bwMode="auto">
        <a:xfrm>
          <a:off x="2819400" y="781050"/>
          <a:ext cx="476250" cy="453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225101</xdr:rowOff>
    </xdr:to>
    <xdr:sp macro="" textlink="">
      <xdr:nvSpPr>
        <xdr:cNvPr id="222" name="AutoShape 16" descr="Eliminar">
          <a:extLst>
            <a:ext uri="{FF2B5EF4-FFF2-40B4-BE49-F238E27FC236}">
              <a16:creationId xmlns:a16="http://schemas.microsoft.com/office/drawing/2014/main" xmlns="" id="{00000000-0008-0000-0000-0000DE000000}"/>
            </a:ext>
          </a:extLst>
        </xdr:cNvPr>
        <xdr:cNvSpPr>
          <a:spLocks noChangeAspect="1" noChangeArrowheads="1"/>
        </xdr:cNvSpPr>
      </xdr:nvSpPr>
      <xdr:spPr bwMode="auto">
        <a:xfrm>
          <a:off x="2819400" y="781050"/>
          <a:ext cx="476250" cy="453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225101</xdr:rowOff>
    </xdr:to>
    <xdr:sp macro="" textlink="">
      <xdr:nvSpPr>
        <xdr:cNvPr id="223" name="AutoShape 18" descr="Eliminar">
          <a:extLst>
            <a:ext uri="{FF2B5EF4-FFF2-40B4-BE49-F238E27FC236}">
              <a16:creationId xmlns:a16="http://schemas.microsoft.com/office/drawing/2014/main" xmlns="" id="{00000000-0008-0000-0000-0000DF000000}"/>
            </a:ext>
          </a:extLst>
        </xdr:cNvPr>
        <xdr:cNvSpPr>
          <a:spLocks noChangeAspect="1" noChangeArrowheads="1"/>
        </xdr:cNvSpPr>
      </xdr:nvSpPr>
      <xdr:spPr bwMode="auto">
        <a:xfrm>
          <a:off x="2819400" y="781050"/>
          <a:ext cx="476250" cy="453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224" name="AutoShape 1" descr="Eliminar">
          <a:extLst>
            <a:ext uri="{FF2B5EF4-FFF2-40B4-BE49-F238E27FC236}">
              <a16:creationId xmlns:a16="http://schemas.microsoft.com/office/drawing/2014/main" xmlns="" id="{00000000-0008-0000-0000-0000E0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25" name="AutoShape 6" descr="Eliminar">
          <a:extLst>
            <a:ext uri="{FF2B5EF4-FFF2-40B4-BE49-F238E27FC236}">
              <a16:creationId xmlns:a16="http://schemas.microsoft.com/office/drawing/2014/main" xmlns="" id="{00000000-0008-0000-0000-0000E1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26" name="AutoShape 7" descr="Eliminar">
          <a:extLst>
            <a:ext uri="{FF2B5EF4-FFF2-40B4-BE49-F238E27FC236}">
              <a16:creationId xmlns:a16="http://schemas.microsoft.com/office/drawing/2014/main" xmlns="" id="{00000000-0008-0000-0000-0000E2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27" name="AutoShape 1" descr="Eliminar">
          <a:extLst>
            <a:ext uri="{FF2B5EF4-FFF2-40B4-BE49-F238E27FC236}">
              <a16:creationId xmlns:a16="http://schemas.microsoft.com/office/drawing/2014/main" xmlns="" id="{00000000-0008-0000-0000-0000E3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28" name="AutoShape 6" descr="Eliminar">
          <a:extLst>
            <a:ext uri="{FF2B5EF4-FFF2-40B4-BE49-F238E27FC236}">
              <a16:creationId xmlns:a16="http://schemas.microsoft.com/office/drawing/2014/main" xmlns="" id="{00000000-0008-0000-0000-0000E4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29" name="AutoShape 7" descr="Eliminar">
          <a:extLst>
            <a:ext uri="{FF2B5EF4-FFF2-40B4-BE49-F238E27FC236}">
              <a16:creationId xmlns:a16="http://schemas.microsoft.com/office/drawing/2014/main" xmlns="" id="{00000000-0008-0000-0000-0000E5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30" name="AutoShape 1" descr="Eliminar">
          <a:extLst>
            <a:ext uri="{FF2B5EF4-FFF2-40B4-BE49-F238E27FC236}">
              <a16:creationId xmlns:a16="http://schemas.microsoft.com/office/drawing/2014/main" xmlns="" id="{00000000-0008-0000-0000-0000E6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31" name="AutoShape 6" descr="Eliminar">
          <a:extLst>
            <a:ext uri="{FF2B5EF4-FFF2-40B4-BE49-F238E27FC236}">
              <a16:creationId xmlns:a16="http://schemas.microsoft.com/office/drawing/2014/main" xmlns="" id="{00000000-0008-0000-0000-0000E7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32" name="AutoShape 7" descr="Eliminar">
          <a:extLst>
            <a:ext uri="{FF2B5EF4-FFF2-40B4-BE49-F238E27FC236}">
              <a16:creationId xmlns:a16="http://schemas.microsoft.com/office/drawing/2014/main" xmlns="" id="{00000000-0008-0000-0000-0000E8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33" name="AutoShape 1" descr="Eliminar">
          <a:extLst>
            <a:ext uri="{FF2B5EF4-FFF2-40B4-BE49-F238E27FC236}">
              <a16:creationId xmlns:a16="http://schemas.microsoft.com/office/drawing/2014/main" xmlns="" id="{00000000-0008-0000-0000-0000E9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34" name="AutoShape 6" descr="Eliminar">
          <a:extLst>
            <a:ext uri="{FF2B5EF4-FFF2-40B4-BE49-F238E27FC236}">
              <a16:creationId xmlns:a16="http://schemas.microsoft.com/office/drawing/2014/main" xmlns="" id="{00000000-0008-0000-0000-0000EA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35" name="AutoShape 7" descr="Eliminar">
          <a:extLst>
            <a:ext uri="{FF2B5EF4-FFF2-40B4-BE49-F238E27FC236}">
              <a16:creationId xmlns:a16="http://schemas.microsoft.com/office/drawing/2014/main" xmlns="" id="{00000000-0008-0000-0000-0000EB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36" name="AutoShape 6" descr="Eliminar">
          <a:extLst>
            <a:ext uri="{FF2B5EF4-FFF2-40B4-BE49-F238E27FC236}">
              <a16:creationId xmlns:a16="http://schemas.microsoft.com/office/drawing/2014/main" xmlns="" id="{00000000-0008-0000-0000-0000EC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37" name="AutoShape 7" descr="Eliminar">
          <a:extLst>
            <a:ext uri="{FF2B5EF4-FFF2-40B4-BE49-F238E27FC236}">
              <a16:creationId xmlns:a16="http://schemas.microsoft.com/office/drawing/2014/main" xmlns="" id="{00000000-0008-0000-0000-0000ED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38" name="AutoShape 1" descr="Eliminar">
          <a:extLst>
            <a:ext uri="{FF2B5EF4-FFF2-40B4-BE49-F238E27FC236}">
              <a16:creationId xmlns:a16="http://schemas.microsoft.com/office/drawing/2014/main" xmlns="" id="{00000000-0008-0000-0000-0000EE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39" name="AutoShape 6" descr="Eliminar">
          <a:extLst>
            <a:ext uri="{FF2B5EF4-FFF2-40B4-BE49-F238E27FC236}">
              <a16:creationId xmlns:a16="http://schemas.microsoft.com/office/drawing/2014/main" xmlns="" id="{00000000-0008-0000-0000-0000EF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40" name="AutoShape 7" descr="Eliminar">
          <a:extLst>
            <a:ext uri="{FF2B5EF4-FFF2-40B4-BE49-F238E27FC236}">
              <a16:creationId xmlns:a16="http://schemas.microsoft.com/office/drawing/2014/main" xmlns="" id="{00000000-0008-0000-0000-0000F0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41" name="AutoShape 1" descr="Eliminar">
          <a:extLst>
            <a:ext uri="{FF2B5EF4-FFF2-40B4-BE49-F238E27FC236}">
              <a16:creationId xmlns:a16="http://schemas.microsoft.com/office/drawing/2014/main" xmlns="" id="{00000000-0008-0000-0000-0000F1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42" name="AutoShape 1" descr="Eliminar">
          <a:extLst>
            <a:ext uri="{FF2B5EF4-FFF2-40B4-BE49-F238E27FC236}">
              <a16:creationId xmlns:a16="http://schemas.microsoft.com/office/drawing/2014/main" xmlns="" id="{00000000-0008-0000-0000-0000F2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43" name="AutoShape 6" descr="Eliminar">
          <a:extLst>
            <a:ext uri="{FF2B5EF4-FFF2-40B4-BE49-F238E27FC236}">
              <a16:creationId xmlns:a16="http://schemas.microsoft.com/office/drawing/2014/main" xmlns="" id="{00000000-0008-0000-0000-0000F3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44" name="AutoShape 7" descr="Eliminar">
          <a:extLst>
            <a:ext uri="{FF2B5EF4-FFF2-40B4-BE49-F238E27FC236}">
              <a16:creationId xmlns:a16="http://schemas.microsoft.com/office/drawing/2014/main" xmlns="" id="{00000000-0008-0000-0000-0000F4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45" name="AutoShape 1" descr="Eliminar">
          <a:extLst>
            <a:ext uri="{FF2B5EF4-FFF2-40B4-BE49-F238E27FC236}">
              <a16:creationId xmlns:a16="http://schemas.microsoft.com/office/drawing/2014/main" xmlns="" id="{00000000-0008-0000-0000-0000F5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46" name="AutoShape 6" descr="Eliminar">
          <a:extLst>
            <a:ext uri="{FF2B5EF4-FFF2-40B4-BE49-F238E27FC236}">
              <a16:creationId xmlns:a16="http://schemas.microsoft.com/office/drawing/2014/main" xmlns="" id="{00000000-0008-0000-0000-0000F6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47" name="AutoShape 7" descr="Eliminar">
          <a:extLst>
            <a:ext uri="{FF2B5EF4-FFF2-40B4-BE49-F238E27FC236}">
              <a16:creationId xmlns:a16="http://schemas.microsoft.com/office/drawing/2014/main" xmlns="" id="{00000000-0008-0000-0000-0000F7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48" name="AutoShape 1" descr="Eliminar">
          <a:extLst>
            <a:ext uri="{FF2B5EF4-FFF2-40B4-BE49-F238E27FC236}">
              <a16:creationId xmlns:a16="http://schemas.microsoft.com/office/drawing/2014/main" xmlns="" id="{00000000-0008-0000-0000-0000F8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49" name="AutoShape 6" descr="Eliminar">
          <a:extLst>
            <a:ext uri="{FF2B5EF4-FFF2-40B4-BE49-F238E27FC236}">
              <a16:creationId xmlns:a16="http://schemas.microsoft.com/office/drawing/2014/main" xmlns="" id="{00000000-0008-0000-0000-0000F9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50" name="AutoShape 7" descr="Eliminar">
          <a:extLst>
            <a:ext uri="{FF2B5EF4-FFF2-40B4-BE49-F238E27FC236}">
              <a16:creationId xmlns:a16="http://schemas.microsoft.com/office/drawing/2014/main" xmlns="" id="{00000000-0008-0000-0000-0000FA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51" name="AutoShape 1" descr="Eliminar">
          <a:extLst>
            <a:ext uri="{FF2B5EF4-FFF2-40B4-BE49-F238E27FC236}">
              <a16:creationId xmlns:a16="http://schemas.microsoft.com/office/drawing/2014/main" xmlns="" id="{00000000-0008-0000-0000-0000FB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52" name="AutoShape 6" descr="Eliminar">
          <a:extLst>
            <a:ext uri="{FF2B5EF4-FFF2-40B4-BE49-F238E27FC236}">
              <a16:creationId xmlns:a16="http://schemas.microsoft.com/office/drawing/2014/main" xmlns="" id="{00000000-0008-0000-0000-0000FC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53" name="AutoShape 1" descr="Eliminar">
          <a:extLst>
            <a:ext uri="{FF2B5EF4-FFF2-40B4-BE49-F238E27FC236}">
              <a16:creationId xmlns:a16="http://schemas.microsoft.com/office/drawing/2014/main" xmlns="" id="{00000000-0008-0000-0000-0000FD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54" name="AutoShape 6" descr="Eliminar">
          <a:extLst>
            <a:ext uri="{FF2B5EF4-FFF2-40B4-BE49-F238E27FC236}">
              <a16:creationId xmlns:a16="http://schemas.microsoft.com/office/drawing/2014/main" xmlns="" id="{00000000-0008-0000-0000-0000FE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55" name="AutoShape 7" descr="Eliminar">
          <a:extLst>
            <a:ext uri="{FF2B5EF4-FFF2-40B4-BE49-F238E27FC236}">
              <a16:creationId xmlns:a16="http://schemas.microsoft.com/office/drawing/2014/main" xmlns="" id="{00000000-0008-0000-0000-0000FF00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56" name="AutoShape 1" descr="Eliminar">
          <a:extLst>
            <a:ext uri="{FF2B5EF4-FFF2-40B4-BE49-F238E27FC236}">
              <a16:creationId xmlns:a16="http://schemas.microsoft.com/office/drawing/2014/main" xmlns="" id="{00000000-0008-0000-0000-000000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57" name="AutoShape 6" descr="Eliminar">
          <a:extLst>
            <a:ext uri="{FF2B5EF4-FFF2-40B4-BE49-F238E27FC236}">
              <a16:creationId xmlns:a16="http://schemas.microsoft.com/office/drawing/2014/main" xmlns="" id="{00000000-0008-0000-0000-000001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58" name="AutoShape 7" descr="Eliminar">
          <a:extLst>
            <a:ext uri="{FF2B5EF4-FFF2-40B4-BE49-F238E27FC236}">
              <a16:creationId xmlns:a16="http://schemas.microsoft.com/office/drawing/2014/main" xmlns="" id="{00000000-0008-0000-0000-000002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59" name="AutoShape 1" descr="Eliminar">
          <a:extLst>
            <a:ext uri="{FF2B5EF4-FFF2-40B4-BE49-F238E27FC236}">
              <a16:creationId xmlns:a16="http://schemas.microsoft.com/office/drawing/2014/main" xmlns="" id="{00000000-0008-0000-0000-000003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60" name="AutoShape 6" descr="Eliminar">
          <a:extLst>
            <a:ext uri="{FF2B5EF4-FFF2-40B4-BE49-F238E27FC236}">
              <a16:creationId xmlns:a16="http://schemas.microsoft.com/office/drawing/2014/main" xmlns="" id="{00000000-0008-0000-0000-000004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61" name="AutoShape 7" descr="Eliminar">
          <a:extLst>
            <a:ext uri="{FF2B5EF4-FFF2-40B4-BE49-F238E27FC236}">
              <a16:creationId xmlns:a16="http://schemas.microsoft.com/office/drawing/2014/main" xmlns="" id="{00000000-0008-0000-0000-000005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62" name="AutoShape 1" descr="Eliminar">
          <a:extLst>
            <a:ext uri="{FF2B5EF4-FFF2-40B4-BE49-F238E27FC236}">
              <a16:creationId xmlns:a16="http://schemas.microsoft.com/office/drawing/2014/main" xmlns="" id="{00000000-0008-0000-0000-000006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63" name="AutoShape 6" descr="Eliminar">
          <a:extLst>
            <a:ext uri="{FF2B5EF4-FFF2-40B4-BE49-F238E27FC236}">
              <a16:creationId xmlns:a16="http://schemas.microsoft.com/office/drawing/2014/main" xmlns="" id="{00000000-0008-0000-0000-000007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64" name="AutoShape 7" descr="Eliminar">
          <a:extLst>
            <a:ext uri="{FF2B5EF4-FFF2-40B4-BE49-F238E27FC236}">
              <a16:creationId xmlns:a16="http://schemas.microsoft.com/office/drawing/2014/main" xmlns="" id="{00000000-0008-0000-0000-000008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65" name="AutoShape 6" descr="Eliminar">
          <a:extLst>
            <a:ext uri="{FF2B5EF4-FFF2-40B4-BE49-F238E27FC236}">
              <a16:creationId xmlns:a16="http://schemas.microsoft.com/office/drawing/2014/main" xmlns="" id="{00000000-0008-0000-0000-000009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66" name="AutoShape 7" descr="Eliminar">
          <a:extLst>
            <a:ext uri="{FF2B5EF4-FFF2-40B4-BE49-F238E27FC236}">
              <a16:creationId xmlns:a16="http://schemas.microsoft.com/office/drawing/2014/main" xmlns="" id="{00000000-0008-0000-0000-00000A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67" name="AutoShape 1" descr="Eliminar">
          <a:extLst>
            <a:ext uri="{FF2B5EF4-FFF2-40B4-BE49-F238E27FC236}">
              <a16:creationId xmlns:a16="http://schemas.microsoft.com/office/drawing/2014/main" xmlns="" id="{00000000-0008-0000-0000-00000B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68" name="AutoShape 6" descr="Eliminar">
          <a:extLst>
            <a:ext uri="{FF2B5EF4-FFF2-40B4-BE49-F238E27FC236}">
              <a16:creationId xmlns:a16="http://schemas.microsoft.com/office/drawing/2014/main" xmlns="" id="{00000000-0008-0000-0000-00000C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69" name="AutoShape 7" descr="Eliminar">
          <a:extLst>
            <a:ext uri="{FF2B5EF4-FFF2-40B4-BE49-F238E27FC236}">
              <a16:creationId xmlns:a16="http://schemas.microsoft.com/office/drawing/2014/main" xmlns="" id="{00000000-0008-0000-0000-00000D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70" name="AutoShape 1" descr="Eliminar">
          <a:extLst>
            <a:ext uri="{FF2B5EF4-FFF2-40B4-BE49-F238E27FC236}">
              <a16:creationId xmlns:a16="http://schemas.microsoft.com/office/drawing/2014/main" xmlns="" id="{00000000-0008-0000-0000-00000E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71" name="AutoShape 1" descr="Eliminar">
          <a:extLst>
            <a:ext uri="{FF2B5EF4-FFF2-40B4-BE49-F238E27FC236}">
              <a16:creationId xmlns:a16="http://schemas.microsoft.com/office/drawing/2014/main" xmlns="" id="{00000000-0008-0000-0000-00000F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72" name="AutoShape 6" descr="Eliminar">
          <a:extLst>
            <a:ext uri="{FF2B5EF4-FFF2-40B4-BE49-F238E27FC236}">
              <a16:creationId xmlns:a16="http://schemas.microsoft.com/office/drawing/2014/main" xmlns="" id="{00000000-0008-0000-0000-000010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73" name="AutoShape 7" descr="Eliminar">
          <a:extLst>
            <a:ext uri="{FF2B5EF4-FFF2-40B4-BE49-F238E27FC236}">
              <a16:creationId xmlns:a16="http://schemas.microsoft.com/office/drawing/2014/main" xmlns="" id="{00000000-0008-0000-0000-000011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74" name="AutoShape 1" descr="Eliminar">
          <a:extLst>
            <a:ext uri="{FF2B5EF4-FFF2-40B4-BE49-F238E27FC236}">
              <a16:creationId xmlns:a16="http://schemas.microsoft.com/office/drawing/2014/main" xmlns="" id="{00000000-0008-0000-0000-000012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75" name="AutoShape 6" descr="Eliminar">
          <a:extLst>
            <a:ext uri="{FF2B5EF4-FFF2-40B4-BE49-F238E27FC236}">
              <a16:creationId xmlns:a16="http://schemas.microsoft.com/office/drawing/2014/main" xmlns="" id="{00000000-0008-0000-0000-000013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76" name="AutoShape 7" descr="Eliminar">
          <a:extLst>
            <a:ext uri="{FF2B5EF4-FFF2-40B4-BE49-F238E27FC236}">
              <a16:creationId xmlns:a16="http://schemas.microsoft.com/office/drawing/2014/main" xmlns="" id="{00000000-0008-0000-0000-000014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77" name="AutoShape 1" descr="Eliminar">
          <a:extLst>
            <a:ext uri="{FF2B5EF4-FFF2-40B4-BE49-F238E27FC236}">
              <a16:creationId xmlns:a16="http://schemas.microsoft.com/office/drawing/2014/main" xmlns="" id="{00000000-0008-0000-0000-000015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78" name="AutoShape 6" descr="Eliminar">
          <a:extLst>
            <a:ext uri="{FF2B5EF4-FFF2-40B4-BE49-F238E27FC236}">
              <a16:creationId xmlns:a16="http://schemas.microsoft.com/office/drawing/2014/main" xmlns="" id="{00000000-0008-0000-0000-000016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79" name="AutoShape 7" descr="Eliminar">
          <a:extLst>
            <a:ext uri="{FF2B5EF4-FFF2-40B4-BE49-F238E27FC236}">
              <a16:creationId xmlns:a16="http://schemas.microsoft.com/office/drawing/2014/main" xmlns="" id="{00000000-0008-0000-0000-000017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80" name="AutoShape 1" descr="Eliminar">
          <a:extLst>
            <a:ext uri="{FF2B5EF4-FFF2-40B4-BE49-F238E27FC236}">
              <a16:creationId xmlns:a16="http://schemas.microsoft.com/office/drawing/2014/main" xmlns="" id="{00000000-0008-0000-0000-000018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81" name="AutoShape 6" descr="Eliminar">
          <a:extLst>
            <a:ext uri="{FF2B5EF4-FFF2-40B4-BE49-F238E27FC236}">
              <a16:creationId xmlns:a16="http://schemas.microsoft.com/office/drawing/2014/main" xmlns="" id="{00000000-0008-0000-0000-000019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282" name="AutoShape 20" descr="Eliminar">
          <a:extLst>
            <a:ext uri="{FF2B5EF4-FFF2-40B4-BE49-F238E27FC236}">
              <a16:creationId xmlns:a16="http://schemas.microsoft.com/office/drawing/2014/main" xmlns="" id="{00000000-0008-0000-0000-00001A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1</xdr:row>
      <xdr:rowOff>228212</xdr:rowOff>
    </xdr:to>
    <xdr:sp macro="" textlink="">
      <xdr:nvSpPr>
        <xdr:cNvPr id="283" name="AutoShape 17" descr="Eliminar">
          <a:extLst>
            <a:ext uri="{FF2B5EF4-FFF2-40B4-BE49-F238E27FC236}">
              <a16:creationId xmlns:a16="http://schemas.microsoft.com/office/drawing/2014/main" xmlns="" id="{00000000-0008-0000-0000-00001B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284" name="AutoShape 18" descr="Eliminar">
          <a:extLst>
            <a:ext uri="{FF2B5EF4-FFF2-40B4-BE49-F238E27FC236}">
              <a16:creationId xmlns:a16="http://schemas.microsoft.com/office/drawing/2014/main" xmlns="" id="{00000000-0008-0000-0000-00001C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2</xdr:row>
      <xdr:rowOff>96680</xdr:rowOff>
    </xdr:to>
    <xdr:sp macro="" textlink="">
      <xdr:nvSpPr>
        <xdr:cNvPr id="285" name="AutoShape 7" descr="Eliminar">
          <a:extLst>
            <a:ext uri="{FF2B5EF4-FFF2-40B4-BE49-F238E27FC236}">
              <a16:creationId xmlns:a16="http://schemas.microsoft.com/office/drawing/2014/main" xmlns="" id="{00000000-0008-0000-0000-00001D010000}"/>
            </a:ext>
          </a:extLst>
        </xdr:cNvPr>
        <xdr:cNvSpPr>
          <a:spLocks noChangeAspect="1" noChangeArrowheads="1"/>
        </xdr:cNvSpPr>
      </xdr:nvSpPr>
      <xdr:spPr bwMode="auto">
        <a:xfrm>
          <a:off x="2819400" y="781050"/>
          <a:ext cx="476250" cy="8301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286" name="AutoShape 16" descr="Eliminar">
          <a:extLst>
            <a:ext uri="{FF2B5EF4-FFF2-40B4-BE49-F238E27FC236}">
              <a16:creationId xmlns:a16="http://schemas.microsoft.com/office/drawing/2014/main" xmlns="" id="{00000000-0008-0000-0000-00001E01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287" name="AutoShape 17" descr="Eliminar">
          <a:extLst>
            <a:ext uri="{FF2B5EF4-FFF2-40B4-BE49-F238E27FC236}">
              <a16:creationId xmlns:a16="http://schemas.microsoft.com/office/drawing/2014/main" xmlns="" id="{00000000-0008-0000-0000-00001F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288" name="AutoShape 18" descr="Eliminar">
          <a:extLst>
            <a:ext uri="{FF2B5EF4-FFF2-40B4-BE49-F238E27FC236}">
              <a16:creationId xmlns:a16="http://schemas.microsoft.com/office/drawing/2014/main" xmlns="" id="{00000000-0008-0000-0000-000020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289" name="AutoShape 16" descr="Eliminar">
          <a:extLst>
            <a:ext uri="{FF2B5EF4-FFF2-40B4-BE49-F238E27FC236}">
              <a16:creationId xmlns:a16="http://schemas.microsoft.com/office/drawing/2014/main" xmlns="" id="{00000000-0008-0000-0000-000021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290" name="AutoShape 16" descr="Eliminar">
          <a:extLst>
            <a:ext uri="{FF2B5EF4-FFF2-40B4-BE49-F238E27FC236}">
              <a16:creationId xmlns:a16="http://schemas.microsoft.com/office/drawing/2014/main" xmlns="" id="{00000000-0008-0000-0000-000022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291" name="AutoShape 16" descr="Eliminar">
          <a:extLst>
            <a:ext uri="{FF2B5EF4-FFF2-40B4-BE49-F238E27FC236}">
              <a16:creationId xmlns:a16="http://schemas.microsoft.com/office/drawing/2014/main" xmlns="" id="{00000000-0008-0000-0000-00002301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292" name="AutoShape 16" descr="Eliminar">
          <a:extLst>
            <a:ext uri="{FF2B5EF4-FFF2-40B4-BE49-F238E27FC236}">
              <a16:creationId xmlns:a16="http://schemas.microsoft.com/office/drawing/2014/main" xmlns="" id="{00000000-0008-0000-0000-00002401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293" name="AutoShape 17" descr="Eliminar">
          <a:extLst>
            <a:ext uri="{FF2B5EF4-FFF2-40B4-BE49-F238E27FC236}">
              <a16:creationId xmlns:a16="http://schemas.microsoft.com/office/drawing/2014/main" xmlns="" id="{00000000-0008-0000-0000-000025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294" name="AutoShape 18" descr="Eliminar">
          <a:extLst>
            <a:ext uri="{FF2B5EF4-FFF2-40B4-BE49-F238E27FC236}">
              <a16:creationId xmlns:a16="http://schemas.microsoft.com/office/drawing/2014/main" xmlns="" id="{00000000-0008-0000-0000-000026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295" name="AutoShape 17" descr="Eliminar">
          <a:extLst>
            <a:ext uri="{FF2B5EF4-FFF2-40B4-BE49-F238E27FC236}">
              <a16:creationId xmlns:a16="http://schemas.microsoft.com/office/drawing/2014/main" xmlns="" id="{00000000-0008-0000-0000-000027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296" name="AutoShape 18" descr="Eliminar">
          <a:extLst>
            <a:ext uri="{FF2B5EF4-FFF2-40B4-BE49-F238E27FC236}">
              <a16:creationId xmlns:a16="http://schemas.microsoft.com/office/drawing/2014/main" xmlns="" id="{00000000-0008-0000-0000-000028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2</xdr:row>
      <xdr:rowOff>96680</xdr:rowOff>
    </xdr:to>
    <xdr:sp macro="" textlink="">
      <xdr:nvSpPr>
        <xdr:cNvPr id="297" name="AutoShape 7" descr="Eliminar">
          <a:extLst>
            <a:ext uri="{FF2B5EF4-FFF2-40B4-BE49-F238E27FC236}">
              <a16:creationId xmlns:a16="http://schemas.microsoft.com/office/drawing/2014/main" xmlns="" id="{00000000-0008-0000-0000-000029010000}"/>
            </a:ext>
          </a:extLst>
        </xdr:cNvPr>
        <xdr:cNvSpPr>
          <a:spLocks noChangeAspect="1" noChangeArrowheads="1"/>
        </xdr:cNvSpPr>
      </xdr:nvSpPr>
      <xdr:spPr bwMode="auto">
        <a:xfrm>
          <a:off x="2819400" y="781050"/>
          <a:ext cx="476250" cy="8301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298" name="AutoShape 16" descr="Eliminar">
          <a:extLst>
            <a:ext uri="{FF2B5EF4-FFF2-40B4-BE49-F238E27FC236}">
              <a16:creationId xmlns:a16="http://schemas.microsoft.com/office/drawing/2014/main" xmlns="" id="{00000000-0008-0000-0000-00002A01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299" name="AutoShape 17" descr="Eliminar">
          <a:extLst>
            <a:ext uri="{FF2B5EF4-FFF2-40B4-BE49-F238E27FC236}">
              <a16:creationId xmlns:a16="http://schemas.microsoft.com/office/drawing/2014/main" xmlns="" id="{00000000-0008-0000-0000-00002B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300" name="AutoShape 18" descr="Eliminar">
          <a:extLst>
            <a:ext uri="{FF2B5EF4-FFF2-40B4-BE49-F238E27FC236}">
              <a16:creationId xmlns:a16="http://schemas.microsoft.com/office/drawing/2014/main" xmlns="" id="{00000000-0008-0000-0000-00002C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2</xdr:row>
      <xdr:rowOff>96680</xdr:rowOff>
    </xdr:to>
    <xdr:sp macro="" textlink="">
      <xdr:nvSpPr>
        <xdr:cNvPr id="301" name="AutoShape 7" descr="Eliminar">
          <a:extLst>
            <a:ext uri="{FF2B5EF4-FFF2-40B4-BE49-F238E27FC236}">
              <a16:creationId xmlns:a16="http://schemas.microsoft.com/office/drawing/2014/main" xmlns="" id="{00000000-0008-0000-0000-00002D010000}"/>
            </a:ext>
          </a:extLst>
        </xdr:cNvPr>
        <xdr:cNvSpPr>
          <a:spLocks noChangeAspect="1" noChangeArrowheads="1"/>
        </xdr:cNvSpPr>
      </xdr:nvSpPr>
      <xdr:spPr bwMode="auto">
        <a:xfrm>
          <a:off x="2819400" y="781050"/>
          <a:ext cx="476250" cy="8301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302" name="AutoShape 16" descr="Eliminar">
          <a:extLst>
            <a:ext uri="{FF2B5EF4-FFF2-40B4-BE49-F238E27FC236}">
              <a16:creationId xmlns:a16="http://schemas.microsoft.com/office/drawing/2014/main" xmlns="" id="{00000000-0008-0000-0000-00002E01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303" name="AutoShape 17" descr="Eliminar">
          <a:extLst>
            <a:ext uri="{FF2B5EF4-FFF2-40B4-BE49-F238E27FC236}">
              <a16:creationId xmlns:a16="http://schemas.microsoft.com/office/drawing/2014/main" xmlns="" id="{00000000-0008-0000-0000-00002F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304" name="AutoShape 18" descr="Eliminar">
          <a:extLst>
            <a:ext uri="{FF2B5EF4-FFF2-40B4-BE49-F238E27FC236}">
              <a16:creationId xmlns:a16="http://schemas.microsoft.com/office/drawing/2014/main" xmlns="" id="{00000000-0008-0000-0000-000030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2</xdr:row>
      <xdr:rowOff>96680</xdr:rowOff>
    </xdr:to>
    <xdr:sp macro="" textlink="">
      <xdr:nvSpPr>
        <xdr:cNvPr id="305" name="AutoShape 7" descr="Eliminar">
          <a:extLst>
            <a:ext uri="{FF2B5EF4-FFF2-40B4-BE49-F238E27FC236}">
              <a16:creationId xmlns:a16="http://schemas.microsoft.com/office/drawing/2014/main" xmlns="" id="{00000000-0008-0000-0000-000031010000}"/>
            </a:ext>
          </a:extLst>
        </xdr:cNvPr>
        <xdr:cNvSpPr>
          <a:spLocks noChangeAspect="1" noChangeArrowheads="1"/>
        </xdr:cNvSpPr>
      </xdr:nvSpPr>
      <xdr:spPr bwMode="auto">
        <a:xfrm>
          <a:off x="2819400" y="781050"/>
          <a:ext cx="476250" cy="8301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2</xdr:row>
      <xdr:rowOff>96680</xdr:rowOff>
    </xdr:to>
    <xdr:sp macro="" textlink="">
      <xdr:nvSpPr>
        <xdr:cNvPr id="306" name="AutoShape 7" descr="Eliminar">
          <a:extLst>
            <a:ext uri="{FF2B5EF4-FFF2-40B4-BE49-F238E27FC236}">
              <a16:creationId xmlns:a16="http://schemas.microsoft.com/office/drawing/2014/main" xmlns="" id="{00000000-0008-0000-0000-000032010000}"/>
            </a:ext>
          </a:extLst>
        </xdr:cNvPr>
        <xdr:cNvSpPr>
          <a:spLocks noChangeAspect="1" noChangeArrowheads="1"/>
        </xdr:cNvSpPr>
      </xdr:nvSpPr>
      <xdr:spPr bwMode="auto">
        <a:xfrm>
          <a:off x="2819400" y="781050"/>
          <a:ext cx="476250" cy="8301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2</xdr:row>
      <xdr:rowOff>96680</xdr:rowOff>
    </xdr:to>
    <xdr:sp macro="" textlink="">
      <xdr:nvSpPr>
        <xdr:cNvPr id="307" name="AutoShape 7" descr="Eliminar">
          <a:extLst>
            <a:ext uri="{FF2B5EF4-FFF2-40B4-BE49-F238E27FC236}">
              <a16:creationId xmlns:a16="http://schemas.microsoft.com/office/drawing/2014/main" xmlns="" id="{00000000-0008-0000-0000-000033010000}"/>
            </a:ext>
          </a:extLst>
        </xdr:cNvPr>
        <xdr:cNvSpPr>
          <a:spLocks noChangeAspect="1" noChangeArrowheads="1"/>
        </xdr:cNvSpPr>
      </xdr:nvSpPr>
      <xdr:spPr bwMode="auto">
        <a:xfrm>
          <a:off x="2819400" y="781050"/>
          <a:ext cx="476250" cy="8301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2</xdr:row>
      <xdr:rowOff>96680</xdr:rowOff>
    </xdr:to>
    <xdr:sp macro="" textlink="">
      <xdr:nvSpPr>
        <xdr:cNvPr id="308" name="AutoShape 7" descr="Eliminar">
          <a:extLst>
            <a:ext uri="{FF2B5EF4-FFF2-40B4-BE49-F238E27FC236}">
              <a16:creationId xmlns:a16="http://schemas.microsoft.com/office/drawing/2014/main" xmlns="" id="{00000000-0008-0000-0000-000034010000}"/>
            </a:ext>
          </a:extLst>
        </xdr:cNvPr>
        <xdr:cNvSpPr>
          <a:spLocks noChangeAspect="1" noChangeArrowheads="1"/>
        </xdr:cNvSpPr>
      </xdr:nvSpPr>
      <xdr:spPr bwMode="auto">
        <a:xfrm>
          <a:off x="2819400" y="781050"/>
          <a:ext cx="476250" cy="8301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2</xdr:row>
      <xdr:rowOff>96680</xdr:rowOff>
    </xdr:to>
    <xdr:sp macro="" textlink="">
      <xdr:nvSpPr>
        <xdr:cNvPr id="309" name="AutoShape 7" descr="Eliminar">
          <a:extLst>
            <a:ext uri="{FF2B5EF4-FFF2-40B4-BE49-F238E27FC236}">
              <a16:creationId xmlns:a16="http://schemas.microsoft.com/office/drawing/2014/main" xmlns="" id="{00000000-0008-0000-0000-000035010000}"/>
            </a:ext>
          </a:extLst>
        </xdr:cNvPr>
        <xdr:cNvSpPr>
          <a:spLocks noChangeAspect="1" noChangeArrowheads="1"/>
        </xdr:cNvSpPr>
      </xdr:nvSpPr>
      <xdr:spPr bwMode="auto">
        <a:xfrm>
          <a:off x="2819400" y="781050"/>
          <a:ext cx="476250" cy="8301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2</xdr:row>
      <xdr:rowOff>96680</xdr:rowOff>
    </xdr:to>
    <xdr:sp macro="" textlink="">
      <xdr:nvSpPr>
        <xdr:cNvPr id="310" name="AutoShape 7" descr="Eliminar">
          <a:extLst>
            <a:ext uri="{FF2B5EF4-FFF2-40B4-BE49-F238E27FC236}">
              <a16:creationId xmlns:a16="http://schemas.microsoft.com/office/drawing/2014/main" xmlns="" id="{00000000-0008-0000-0000-000036010000}"/>
            </a:ext>
          </a:extLst>
        </xdr:cNvPr>
        <xdr:cNvSpPr>
          <a:spLocks noChangeAspect="1" noChangeArrowheads="1"/>
        </xdr:cNvSpPr>
      </xdr:nvSpPr>
      <xdr:spPr bwMode="auto">
        <a:xfrm>
          <a:off x="2819400" y="781050"/>
          <a:ext cx="476250" cy="8301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2</xdr:row>
      <xdr:rowOff>96680</xdr:rowOff>
    </xdr:to>
    <xdr:sp macro="" textlink="">
      <xdr:nvSpPr>
        <xdr:cNvPr id="311" name="AutoShape 7" descr="Eliminar">
          <a:extLst>
            <a:ext uri="{FF2B5EF4-FFF2-40B4-BE49-F238E27FC236}">
              <a16:creationId xmlns:a16="http://schemas.microsoft.com/office/drawing/2014/main" xmlns="" id="{00000000-0008-0000-0000-000037010000}"/>
            </a:ext>
          </a:extLst>
        </xdr:cNvPr>
        <xdr:cNvSpPr>
          <a:spLocks noChangeAspect="1" noChangeArrowheads="1"/>
        </xdr:cNvSpPr>
      </xdr:nvSpPr>
      <xdr:spPr bwMode="auto">
        <a:xfrm>
          <a:off x="2819400" y="781050"/>
          <a:ext cx="476250" cy="8301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312" name="AutoShape 20" descr="Eliminar">
          <a:extLst>
            <a:ext uri="{FF2B5EF4-FFF2-40B4-BE49-F238E27FC236}">
              <a16:creationId xmlns:a16="http://schemas.microsoft.com/office/drawing/2014/main" xmlns="" id="{00000000-0008-0000-0000-000038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13" name="AutoShape 1" descr="Eliminar">
          <a:extLst>
            <a:ext uri="{FF2B5EF4-FFF2-40B4-BE49-F238E27FC236}">
              <a16:creationId xmlns:a16="http://schemas.microsoft.com/office/drawing/2014/main" xmlns="" id="{00000000-0008-0000-0000-000039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14" name="AutoShape 6" descr="Eliminar">
          <a:extLst>
            <a:ext uri="{FF2B5EF4-FFF2-40B4-BE49-F238E27FC236}">
              <a16:creationId xmlns:a16="http://schemas.microsoft.com/office/drawing/2014/main" xmlns="" id="{00000000-0008-0000-0000-00003A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15" name="AutoShape 7" descr="Eliminar">
          <a:extLst>
            <a:ext uri="{FF2B5EF4-FFF2-40B4-BE49-F238E27FC236}">
              <a16:creationId xmlns:a16="http://schemas.microsoft.com/office/drawing/2014/main" xmlns="" id="{00000000-0008-0000-0000-00003B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16" name="AutoShape 1" descr="Eliminar">
          <a:extLst>
            <a:ext uri="{FF2B5EF4-FFF2-40B4-BE49-F238E27FC236}">
              <a16:creationId xmlns:a16="http://schemas.microsoft.com/office/drawing/2014/main" xmlns="" id="{00000000-0008-0000-0000-00003C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17" name="AutoShape 6" descr="Eliminar">
          <a:extLst>
            <a:ext uri="{FF2B5EF4-FFF2-40B4-BE49-F238E27FC236}">
              <a16:creationId xmlns:a16="http://schemas.microsoft.com/office/drawing/2014/main" xmlns="" id="{00000000-0008-0000-0000-00003D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18" name="AutoShape 7" descr="Eliminar">
          <a:extLst>
            <a:ext uri="{FF2B5EF4-FFF2-40B4-BE49-F238E27FC236}">
              <a16:creationId xmlns:a16="http://schemas.microsoft.com/office/drawing/2014/main" xmlns="" id="{00000000-0008-0000-0000-00003E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19" name="AutoShape 1" descr="Eliminar">
          <a:extLst>
            <a:ext uri="{FF2B5EF4-FFF2-40B4-BE49-F238E27FC236}">
              <a16:creationId xmlns:a16="http://schemas.microsoft.com/office/drawing/2014/main" xmlns="" id="{00000000-0008-0000-0000-00003F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20" name="AutoShape 6" descr="Eliminar">
          <a:extLst>
            <a:ext uri="{FF2B5EF4-FFF2-40B4-BE49-F238E27FC236}">
              <a16:creationId xmlns:a16="http://schemas.microsoft.com/office/drawing/2014/main" xmlns="" id="{00000000-0008-0000-0000-000040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21" name="AutoShape 7" descr="Eliminar">
          <a:extLst>
            <a:ext uri="{FF2B5EF4-FFF2-40B4-BE49-F238E27FC236}">
              <a16:creationId xmlns:a16="http://schemas.microsoft.com/office/drawing/2014/main" xmlns="" id="{00000000-0008-0000-0000-000041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22" name="AutoShape 1" descr="Eliminar">
          <a:extLst>
            <a:ext uri="{FF2B5EF4-FFF2-40B4-BE49-F238E27FC236}">
              <a16:creationId xmlns:a16="http://schemas.microsoft.com/office/drawing/2014/main" xmlns="" id="{00000000-0008-0000-0000-000042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23" name="AutoShape 6" descr="Eliminar">
          <a:extLst>
            <a:ext uri="{FF2B5EF4-FFF2-40B4-BE49-F238E27FC236}">
              <a16:creationId xmlns:a16="http://schemas.microsoft.com/office/drawing/2014/main" xmlns="" id="{00000000-0008-0000-0000-000043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24" name="AutoShape 7" descr="Eliminar">
          <a:extLst>
            <a:ext uri="{FF2B5EF4-FFF2-40B4-BE49-F238E27FC236}">
              <a16:creationId xmlns:a16="http://schemas.microsoft.com/office/drawing/2014/main" xmlns="" id="{00000000-0008-0000-0000-000044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25" name="AutoShape 6" descr="Eliminar">
          <a:extLst>
            <a:ext uri="{FF2B5EF4-FFF2-40B4-BE49-F238E27FC236}">
              <a16:creationId xmlns:a16="http://schemas.microsoft.com/office/drawing/2014/main" xmlns="" id="{00000000-0008-0000-0000-000045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26" name="AutoShape 7" descr="Eliminar">
          <a:extLst>
            <a:ext uri="{FF2B5EF4-FFF2-40B4-BE49-F238E27FC236}">
              <a16:creationId xmlns:a16="http://schemas.microsoft.com/office/drawing/2014/main" xmlns="" id="{00000000-0008-0000-0000-000046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27" name="AutoShape 1" descr="Eliminar">
          <a:extLst>
            <a:ext uri="{FF2B5EF4-FFF2-40B4-BE49-F238E27FC236}">
              <a16:creationId xmlns:a16="http://schemas.microsoft.com/office/drawing/2014/main" xmlns="" id="{00000000-0008-0000-0000-000047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28" name="AutoShape 6" descr="Eliminar">
          <a:extLst>
            <a:ext uri="{FF2B5EF4-FFF2-40B4-BE49-F238E27FC236}">
              <a16:creationId xmlns:a16="http://schemas.microsoft.com/office/drawing/2014/main" xmlns="" id="{00000000-0008-0000-0000-000048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29" name="AutoShape 7" descr="Eliminar">
          <a:extLst>
            <a:ext uri="{FF2B5EF4-FFF2-40B4-BE49-F238E27FC236}">
              <a16:creationId xmlns:a16="http://schemas.microsoft.com/office/drawing/2014/main" xmlns="" id="{00000000-0008-0000-0000-000049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30" name="AutoShape 1" descr="Eliminar">
          <a:extLst>
            <a:ext uri="{FF2B5EF4-FFF2-40B4-BE49-F238E27FC236}">
              <a16:creationId xmlns:a16="http://schemas.microsoft.com/office/drawing/2014/main" xmlns="" id="{00000000-0008-0000-0000-00004A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31" name="AutoShape 1" descr="Eliminar">
          <a:extLst>
            <a:ext uri="{FF2B5EF4-FFF2-40B4-BE49-F238E27FC236}">
              <a16:creationId xmlns:a16="http://schemas.microsoft.com/office/drawing/2014/main" xmlns="" id="{00000000-0008-0000-0000-00004B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32" name="AutoShape 6" descr="Eliminar">
          <a:extLst>
            <a:ext uri="{FF2B5EF4-FFF2-40B4-BE49-F238E27FC236}">
              <a16:creationId xmlns:a16="http://schemas.microsoft.com/office/drawing/2014/main" xmlns="" id="{00000000-0008-0000-0000-00004C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33" name="AutoShape 7" descr="Eliminar">
          <a:extLst>
            <a:ext uri="{FF2B5EF4-FFF2-40B4-BE49-F238E27FC236}">
              <a16:creationId xmlns:a16="http://schemas.microsoft.com/office/drawing/2014/main" xmlns="" id="{00000000-0008-0000-0000-00004D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34" name="AutoShape 1" descr="Eliminar">
          <a:extLst>
            <a:ext uri="{FF2B5EF4-FFF2-40B4-BE49-F238E27FC236}">
              <a16:creationId xmlns:a16="http://schemas.microsoft.com/office/drawing/2014/main" xmlns="" id="{00000000-0008-0000-0000-00004E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35" name="AutoShape 6" descr="Eliminar">
          <a:extLst>
            <a:ext uri="{FF2B5EF4-FFF2-40B4-BE49-F238E27FC236}">
              <a16:creationId xmlns:a16="http://schemas.microsoft.com/office/drawing/2014/main" xmlns="" id="{00000000-0008-0000-0000-00004F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36" name="AutoShape 7" descr="Eliminar">
          <a:extLst>
            <a:ext uri="{FF2B5EF4-FFF2-40B4-BE49-F238E27FC236}">
              <a16:creationId xmlns:a16="http://schemas.microsoft.com/office/drawing/2014/main" xmlns="" id="{00000000-0008-0000-0000-000050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37" name="AutoShape 1" descr="Eliminar">
          <a:extLst>
            <a:ext uri="{FF2B5EF4-FFF2-40B4-BE49-F238E27FC236}">
              <a16:creationId xmlns:a16="http://schemas.microsoft.com/office/drawing/2014/main" xmlns="" id="{00000000-0008-0000-0000-000051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38" name="AutoShape 6" descr="Eliminar">
          <a:extLst>
            <a:ext uri="{FF2B5EF4-FFF2-40B4-BE49-F238E27FC236}">
              <a16:creationId xmlns:a16="http://schemas.microsoft.com/office/drawing/2014/main" xmlns="" id="{00000000-0008-0000-0000-000052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39" name="AutoShape 7" descr="Eliminar">
          <a:extLst>
            <a:ext uri="{FF2B5EF4-FFF2-40B4-BE49-F238E27FC236}">
              <a16:creationId xmlns:a16="http://schemas.microsoft.com/office/drawing/2014/main" xmlns="" id="{00000000-0008-0000-0000-000053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40" name="AutoShape 1" descr="Eliminar">
          <a:extLst>
            <a:ext uri="{FF2B5EF4-FFF2-40B4-BE49-F238E27FC236}">
              <a16:creationId xmlns:a16="http://schemas.microsoft.com/office/drawing/2014/main" xmlns="" id="{00000000-0008-0000-0000-000054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41" name="AutoShape 6" descr="Eliminar">
          <a:extLst>
            <a:ext uri="{FF2B5EF4-FFF2-40B4-BE49-F238E27FC236}">
              <a16:creationId xmlns:a16="http://schemas.microsoft.com/office/drawing/2014/main" xmlns="" id="{00000000-0008-0000-0000-000055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42" name="AutoShape 20" descr="Eliminar">
          <a:extLst>
            <a:ext uri="{FF2B5EF4-FFF2-40B4-BE49-F238E27FC236}">
              <a16:creationId xmlns:a16="http://schemas.microsoft.com/office/drawing/2014/main" xmlns="" id="{00000000-0008-0000-0000-000056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43" name="AutoShape 1" descr="Eliminar">
          <a:extLst>
            <a:ext uri="{FF2B5EF4-FFF2-40B4-BE49-F238E27FC236}">
              <a16:creationId xmlns:a16="http://schemas.microsoft.com/office/drawing/2014/main" xmlns="" id="{00000000-0008-0000-0000-000057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44" name="AutoShape 6" descr="Eliminar">
          <a:extLst>
            <a:ext uri="{FF2B5EF4-FFF2-40B4-BE49-F238E27FC236}">
              <a16:creationId xmlns:a16="http://schemas.microsoft.com/office/drawing/2014/main" xmlns="" id="{00000000-0008-0000-0000-000058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45" name="AutoShape 7" descr="Eliminar">
          <a:extLst>
            <a:ext uri="{FF2B5EF4-FFF2-40B4-BE49-F238E27FC236}">
              <a16:creationId xmlns:a16="http://schemas.microsoft.com/office/drawing/2014/main" xmlns="" id="{00000000-0008-0000-0000-000059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46" name="AutoShape 1" descr="Eliminar">
          <a:extLst>
            <a:ext uri="{FF2B5EF4-FFF2-40B4-BE49-F238E27FC236}">
              <a16:creationId xmlns:a16="http://schemas.microsoft.com/office/drawing/2014/main" xmlns="" id="{00000000-0008-0000-0000-00005A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47" name="AutoShape 6" descr="Eliminar">
          <a:extLst>
            <a:ext uri="{FF2B5EF4-FFF2-40B4-BE49-F238E27FC236}">
              <a16:creationId xmlns:a16="http://schemas.microsoft.com/office/drawing/2014/main" xmlns="" id="{00000000-0008-0000-0000-00005B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48" name="AutoShape 7" descr="Eliminar">
          <a:extLst>
            <a:ext uri="{FF2B5EF4-FFF2-40B4-BE49-F238E27FC236}">
              <a16:creationId xmlns:a16="http://schemas.microsoft.com/office/drawing/2014/main" xmlns="" id="{00000000-0008-0000-0000-00005C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1</xdr:row>
      <xdr:rowOff>228211</xdr:rowOff>
    </xdr:to>
    <xdr:sp macro="" textlink="">
      <xdr:nvSpPr>
        <xdr:cNvPr id="349" name="AutoShape 16" descr="Eliminar">
          <a:extLst>
            <a:ext uri="{FF2B5EF4-FFF2-40B4-BE49-F238E27FC236}">
              <a16:creationId xmlns:a16="http://schemas.microsoft.com/office/drawing/2014/main" xmlns="" id="{00000000-0008-0000-0000-00005D01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350" name="AutoShape 18" descr="Eliminar">
          <a:extLst>
            <a:ext uri="{FF2B5EF4-FFF2-40B4-BE49-F238E27FC236}">
              <a16:creationId xmlns:a16="http://schemas.microsoft.com/office/drawing/2014/main" xmlns="" id="{00000000-0008-0000-0000-00005E01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351" name="AutoShape 1" descr="Eliminar">
          <a:extLst>
            <a:ext uri="{FF2B5EF4-FFF2-40B4-BE49-F238E27FC236}">
              <a16:creationId xmlns:a16="http://schemas.microsoft.com/office/drawing/2014/main" xmlns="" id="{00000000-0008-0000-0000-00005F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52" name="AutoShape 6" descr="Eliminar">
          <a:extLst>
            <a:ext uri="{FF2B5EF4-FFF2-40B4-BE49-F238E27FC236}">
              <a16:creationId xmlns:a16="http://schemas.microsoft.com/office/drawing/2014/main" xmlns="" id="{00000000-0008-0000-0000-000060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53" name="AutoShape 7" descr="Eliminar">
          <a:extLst>
            <a:ext uri="{FF2B5EF4-FFF2-40B4-BE49-F238E27FC236}">
              <a16:creationId xmlns:a16="http://schemas.microsoft.com/office/drawing/2014/main" xmlns="" id="{00000000-0008-0000-0000-000061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54" name="AutoShape 1" descr="Eliminar">
          <a:extLst>
            <a:ext uri="{FF2B5EF4-FFF2-40B4-BE49-F238E27FC236}">
              <a16:creationId xmlns:a16="http://schemas.microsoft.com/office/drawing/2014/main" xmlns="" id="{00000000-0008-0000-0000-000062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55" name="AutoShape 6" descr="Eliminar">
          <a:extLst>
            <a:ext uri="{FF2B5EF4-FFF2-40B4-BE49-F238E27FC236}">
              <a16:creationId xmlns:a16="http://schemas.microsoft.com/office/drawing/2014/main" xmlns="" id="{00000000-0008-0000-0000-000063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56" name="AutoShape 7" descr="Eliminar">
          <a:extLst>
            <a:ext uri="{FF2B5EF4-FFF2-40B4-BE49-F238E27FC236}">
              <a16:creationId xmlns:a16="http://schemas.microsoft.com/office/drawing/2014/main" xmlns="" id="{00000000-0008-0000-0000-000064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1</xdr:row>
      <xdr:rowOff>228211</xdr:rowOff>
    </xdr:to>
    <xdr:sp macro="" textlink="">
      <xdr:nvSpPr>
        <xdr:cNvPr id="357" name="AutoShape 18" descr="Eliminar">
          <a:extLst>
            <a:ext uri="{FF2B5EF4-FFF2-40B4-BE49-F238E27FC236}">
              <a16:creationId xmlns:a16="http://schemas.microsoft.com/office/drawing/2014/main" xmlns="" id="{00000000-0008-0000-0000-00006501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358" name="AutoShape 18" descr="Eliminar">
          <a:extLst>
            <a:ext uri="{FF2B5EF4-FFF2-40B4-BE49-F238E27FC236}">
              <a16:creationId xmlns:a16="http://schemas.microsoft.com/office/drawing/2014/main" xmlns="" id="{00000000-0008-0000-0000-00006601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359" name="AutoShape 6" descr="Eliminar">
          <a:extLst>
            <a:ext uri="{FF2B5EF4-FFF2-40B4-BE49-F238E27FC236}">
              <a16:creationId xmlns:a16="http://schemas.microsoft.com/office/drawing/2014/main" xmlns="" id="{00000000-0008-0000-0000-000067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60" name="AutoShape 7" descr="Eliminar">
          <a:extLst>
            <a:ext uri="{FF2B5EF4-FFF2-40B4-BE49-F238E27FC236}">
              <a16:creationId xmlns:a16="http://schemas.microsoft.com/office/drawing/2014/main" xmlns="" id="{00000000-0008-0000-0000-000068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61" name="AutoShape 1" descr="Eliminar">
          <a:extLst>
            <a:ext uri="{FF2B5EF4-FFF2-40B4-BE49-F238E27FC236}">
              <a16:creationId xmlns:a16="http://schemas.microsoft.com/office/drawing/2014/main" xmlns="" id="{00000000-0008-0000-0000-000069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62" name="AutoShape 6" descr="Eliminar">
          <a:extLst>
            <a:ext uri="{FF2B5EF4-FFF2-40B4-BE49-F238E27FC236}">
              <a16:creationId xmlns:a16="http://schemas.microsoft.com/office/drawing/2014/main" xmlns="" id="{00000000-0008-0000-0000-00006A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63" name="AutoShape 7" descr="Eliminar">
          <a:extLst>
            <a:ext uri="{FF2B5EF4-FFF2-40B4-BE49-F238E27FC236}">
              <a16:creationId xmlns:a16="http://schemas.microsoft.com/office/drawing/2014/main" xmlns="" id="{00000000-0008-0000-0000-00006B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64" name="AutoShape 1" descr="Eliminar">
          <a:extLst>
            <a:ext uri="{FF2B5EF4-FFF2-40B4-BE49-F238E27FC236}">
              <a16:creationId xmlns:a16="http://schemas.microsoft.com/office/drawing/2014/main" xmlns="" id="{00000000-0008-0000-0000-00006C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1</xdr:row>
      <xdr:rowOff>228211</xdr:rowOff>
    </xdr:to>
    <xdr:sp macro="" textlink="">
      <xdr:nvSpPr>
        <xdr:cNvPr id="365" name="AutoShape 16" descr="Eliminar">
          <a:extLst>
            <a:ext uri="{FF2B5EF4-FFF2-40B4-BE49-F238E27FC236}">
              <a16:creationId xmlns:a16="http://schemas.microsoft.com/office/drawing/2014/main" xmlns="" id="{00000000-0008-0000-0000-00006D01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366" name="AutoShape 18" descr="Eliminar">
          <a:extLst>
            <a:ext uri="{FF2B5EF4-FFF2-40B4-BE49-F238E27FC236}">
              <a16:creationId xmlns:a16="http://schemas.microsoft.com/office/drawing/2014/main" xmlns="" id="{00000000-0008-0000-0000-00006E01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367" name="AutoShape 1" descr="Eliminar">
          <a:extLst>
            <a:ext uri="{FF2B5EF4-FFF2-40B4-BE49-F238E27FC236}">
              <a16:creationId xmlns:a16="http://schemas.microsoft.com/office/drawing/2014/main" xmlns="" id="{00000000-0008-0000-0000-00006F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68" name="AutoShape 6" descr="Eliminar">
          <a:extLst>
            <a:ext uri="{FF2B5EF4-FFF2-40B4-BE49-F238E27FC236}">
              <a16:creationId xmlns:a16="http://schemas.microsoft.com/office/drawing/2014/main" xmlns="" id="{00000000-0008-0000-0000-000070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69" name="AutoShape 7" descr="Eliminar">
          <a:extLst>
            <a:ext uri="{FF2B5EF4-FFF2-40B4-BE49-F238E27FC236}">
              <a16:creationId xmlns:a16="http://schemas.microsoft.com/office/drawing/2014/main" xmlns="" id="{00000000-0008-0000-0000-000071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70" name="AutoShape 1" descr="Eliminar">
          <a:extLst>
            <a:ext uri="{FF2B5EF4-FFF2-40B4-BE49-F238E27FC236}">
              <a16:creationId xmlns:a16="http://schemas.microsoft.com/office/drawing/2014/main" xmlns="" id="{00000000-0008-0000-0000-000072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71" name="AutoShape 6" descr="Eliminar">
          <a:extLst>
            <a:ext uri="{FF2B5EF4-FFF2-40B4-BE49-F238E27FC236}">
              <a16:creationId xmlns:a16="http://schemas.microsoft.com/office/drawing/2014/main" xmlns="" id="{00000000-0008-0000-0000-000073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72" name="AutoShape 7" descr="Eliminar">
          <a:extLst>
            <a:ext uri="{FF2B5EF4-FFF2-40B4-BE49-F238E27FC236}">
              <a16:creationId xmlns:a16="http://schemas.microsoft.com/office/drawing/2014/main" xmlns="" id="{00000000-0008-0000-0000-000074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1</xdr:row>
      <xdr:rowOff>228211</xdr:rowOff>
    </xdr:to>
    <xdr:sp macro="" textlink="">
      <xdr:nvSpPr>
        <xdr:cNvPr id="373" name="AutoShape 16" descr="Eliminar">
          <a:extLst>
            <a:ext uri="{FF2B5EF4-FFF2-40B4-BE49-F238E27FC236}">
              <a16:creationId xmlns:a16="http://schemas.microsoft.com/office/drawing/2014/main" xmlns="" id="{00000000-0008-0000-0000-00007501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374" name="AutoShape 18" descr="Eliminar">
          <a:extLst>
            <a:ext uri="{FF2B5EF4-FFF2-40B4-BE49-F238E27FC236}">
              <a16:creationId xmlns:a16="http://schemas.microsoft.com/office/drawing/2014/main" xmlns="" id="{00000000-0008-0000-0000-00007601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375" name="AutoShape 1" descr="Eliminar">
          <a:extLst>
            <a:ext uri="{FF2B5EF4-FFF2-40B4-BE49-F238E27FC236}">
              <a16:creationId xmlns:a16="http://schemas.microsoft.com/office/drawing/2014/main" xmlns="" id="{00000000-0008-0000-0000-000077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76" name="AutoShape 6" descr="Eliminar">
          <a:extLst>
            <a:ext uri="{FF2B5EF4-FFF2-40B4-BE49-F238E27FC236}">
              <a16:creationId xmlns:a16="http://schemas.microsoft.com/office/drawing/2014/main" xmlns="" id="{00000000-0008-0000-0000-000078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77" name="AutoShape 7" descr="Eliminar">
          <a:extLst>
            <a:ext uri="{FF2B5EF4-FFF2-40B4-BE49-F238E27FC236}">
              <a16:creationId xmlns:a16="http://schemas.microsoft.com/office/drawing/2014/main" xmlns="" id="{00000000-0008-0000-0000-000079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78" name="AutoShape 1" descr="Eliminar">
          <a:extLst>
            <a:ext uri="{FF2B5EF4-FFF2-40B4-BE49-F238E27FC236}">
              <a16:creationId xmlns:a16="http://schemas.microsoft.com/office/drawing/2014/main" xmlns="" id="{00000000-0008-0000-0000-00007A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79" name="AutoShape 6" descr="Eliminar">
          <a:extLst>
            <a:ext uri="{FF2B5EF4-FFF2-40B4-BE49-F238E27FC236}">
              <a16:creationId xmlns:a16="http://schemas.microsoft.com/office/drawing/2014/main" xmlns="" id="{00000000-0008-0000-0000-00007B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1</xdr:row>
      <xdr:rowOff>228212</xdr:rowOff>
    </xdr:to>
    <xdr:sp macro="" textlink="">
      <xdr:nvSpPr>
        <xdr:cNvPr id="380" name="AutoShape 17" descr="Eliminar">
          <a:extLst>
            <a:ext uri="{FF2B5EF4-FFF2-40B4-BE49-F238E27FC236}">
              <a16:creationId xmlns:a16="http://schemas.microsoft.com/office/drawing/2014/main" xmlns="" id="{00000000-0008-0000-0000-00007C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381" name="AutoShape 18" descr="Eliminar">
          <a:extLst>
            <a:ext uri="{FF2B5EF4-FFF2-40B4-BE49-F238E27FC236}">
              <a16:creationId xmlns:a16="http://schemas.microsoft.com/office/drawing/2014/main" xmlns="" id="{00000000-0008-0000-0000-00007D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382" name="AutoShape 1" descr="Eliminar">
          <a:extLst>
            <a:ext uri="{FF2B5EF4-FFF2-40B4-BE49-F238E27FC236}">
              <a16:creationId xmlns:a16="http://schemas.microsoft.com/office/drawing/2014/main" xmlns="" id="{00000000-0008-0000-0000-00007E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83" name="AutoShape 6" descr="Eliminar">
          <a:extLst>
            <a:ext uri="{FF2B5EF4-FFF2-40B4-BE49-F238E27FC236}">
              <a16:creationId xmlns:a16="http://schemas.microsoft.com/office/drawing/2014/main" xmlns="" id="{00000000-0008-0000-0000-00007F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84" name="AutoShape 7" descr="Eliminar">
          <a:extLst>
            <a:ext uri="{FF2B5EF4-FFF2-40B4-BE49-F238E27FC236}">
              <a16:creationId xmlns:a16="http://schemas.microsoft.com/office/drawing/2014/main" xmlns="" id="{00000000-0008-0000-0000-000080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85" name="AutoShape 1" descr="Eliminar">
          <a:extLst>
            <a:ext uri="{FF2B5EF4-FFF2-40B4-BE49-F238E27FC236}">
              <a16:creationId xmlns:a16="http://schemas.microsoft.com/office/drawing/2014/main" xmlns="" id="{00000000-0008-0000-0000-000081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86" name="AutoShape 6" descr="Eliminar">
          <a:extLst>
            <a:ext uri="{FF2B5EF4-FFF2-40B4-BE49-F238E27FC236}">
              <a16:creationId xmlns:a16="http://schemas.microsoft.com/office/drawing/2014/main" xmlns="" id="{00000000-0008-0000-0000-000082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87" name="AutoShape 7" descr="Eliminar">
          <a:extLst>
            <a:ext uri="{FF2B5EF4-FFF2-40B4-BE49-F238E27FC236}">
              <a16:creationId xmlns:a16="http://schemas.microsoft.com/office/drawing/2014/main" xmlns="" id="{00000000-0008-0000-0000-000083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2</xdr:row>
      <xdr:rowOff>91472</xdr:rowOff>
    </xdr:to>
    <xdr:sp macro="" textlink="">
      <xdr:nvSpPr>
        <xdr:cNvPr id="388" name="AutoShape 7" descr="Eliminar">
          <a:extLst>
            <a:ext uri="{FF2B5EF4-FFF2-40B4-BE49-F238E27FC236}">
              <a16:creationId xmlns:a16="http://schemas.microsoft.com/office/drawing/2014/main" xmlns="" id="{00000000-0008-0000-0000-000084010000}"/>
            </a:ext>
          </a:extLst>
        </xdr:cNvPr>
        <xdr:cNvSpPr>
          <a:spLocks noChangeAspect="1" noChangeArrowheads="1"/>
        </xdr:cNvSpPr>
      </xdr:nvSpPr>
      <xdr:spPr bwMode="auto">
        <a:xfrm>
          <a:off x="2819400" y="781050"/>
          <a:ext cx="476250" cy="8248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389" name="AutoShape 16" descr="Eliminar">
          <a:extLst>
            <a:ext uri="{FF2B5EF4-FFF2-40B4-BE49-F238E27FC236}">
              <a16:creationId xmlns:a16="http://schemas.microsoft.com/office/drawing/2014/main" xmlns="" id="{00000000-0008-0000-0000-00008501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390" name="AutoShape 17" descr="Eliminar">
          <a:extLst>
            <a:ext uri="{FF2B5EF4-FFF2-40B4-BE49-F238E27FC236}">
              <a16:creationId xmlns:a16="http://schemas.microsoft.com/office/drawing/2014/main" xmlns="" id="{00000000-0008-0000-0000-000086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391" name="AutoShape 18" descr="Eliminar">
          <a:extLst>
            <a:ext uri="{FF2B5EF4-FFF2-40B4-BE49-F238E27FC236}">
              <a16:creationId xmlns:a16="http://schemas.microsoft.com/office/drawing/2014/main" xmlns="" id="{00000000-0008-0000-0000-000087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392" name="AutoShape 16" descr="Eliminar">
          <a:extLst>
            <a:ext uri="{FF2B5EF4-FFF2-40B4-BE49-F238E27FC236}">
              <a16:creationId xmlns:a16="http://schemas.microsoft.com/office/drawing/2014/main" xmlns="" id="{00000000-0008-0000-0000-00008801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393" name="AutoShape 18" descr="Eliminar">
          <a:extLst>
            <a:ext uri="{FF2B5EF4-FFF2-40B4-BE49-F238E27FC236}">
              <a16:creationId xmlns:a16="http://schemas.microsoft.com/office/drawing/2014/main" xmlns="" id="{00000000-0008-0000-0000-00008901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394" name="AutoShape 1" descr="Eliminar">
          <a:extLst>
            <a:ext uri="{FF2B5EF4-FFF2-40B4-BE49-F238E27FC236}">
              <a16:creationId xmlns:a16="http://schemas.microsoft.com/office/drawing/2014/main" xmlns="" id="{00000000-0008-0000-0000-00008A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95" name="AutoShape 6" descr="Eliminar">
          <a:extLst>
            <a:ext uri="{FF2B5EF4-FFF2-40B4-BE49-F238E27FC236}">
              <a16:creationId xmlns:a16="http://schemas.microsoft.com/office/drawing/2014/main" xmlns="" id="{00000000-0008-0000-0000-00008B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96" name="AutoShape 7" descr="Eliminar">
          <a:extLst>
            <a:ext uri="{FF2B5EF4-FFF2-40B4-BE49-F238E27FC236}">
              <a16:creationId xmlns:a16="http://schemas.microsoft.com/office/drawing/2014/main" xmlns="" id="{00000000-0008-0000-0000-00008C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97" name="AutoShape 1" descr="Eliminar">
          <a:extLst>
            <a:ext uri="{FF2B5EF4-FFF2-40B4-BE49-F238E27FC236}">
              <a16:creationId xmlns:a16="http://schemas.microsoft.com/office/drawing/2014/main" xmlns="" id="{00000000-0008-0000-0000-00008D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98" name="AutoShape 6" descr="Eliminar">
          <a:extLst>
            <a:ext uri="{FF2B5EF4-FFF2-40B4-BE49-F238E27FC236}">
              <a16:creationId xmlns:a16="http://schemas.microsoft.com/office/drawing/2014/main" xmlns="" id="{00000000-0008-0000-0000-00008E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399" name="AutoShape 7" descr="Eliminar">
          <a:extLst>
            <a:ext uri="{FF2B5EF4-FFF2-40B4-BE49-F238E27FC236}">
              <a16:creationId xmlns:a16="http://schemas.microsoft.com/office/drawing/2014/main" xmlns="" id="{00000000-0008-0000-0000-00008F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1</xdr:row>
      <xdr:rowOff>228212</xdr:rowOff>
    </xdr:to>
    <xdr:sp macro="" textlink="">
      <xdr:nvSpPr>
        <xdr:cNvPr id="400" name="AutoShape 16" descr="Eliminar">
          <a:extLst>
            <a:ext uri="{FF2B5EF4-FFF2-40B4-BE49-F238E27FC236}">
              <a16:creationId xmlns:a16="http://schemas.microsoft.com/office/drawing/2014/main" xmlns="" id="{00000000-0008-0000-0000-000090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401" name="AutoShape 16" descr="Eliminar">
          <a:extLst>
            <a:ext uri="{FF2B5EF4-FFF2-40B4-BE49-F238E27FC236}">
              <a16:creationId xmlns:a16="http://schemas.microsoft.com/office/drawing/2014/main" xmlns="" id="{00000000-0008-0000-0000-000091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402" name="AutoShape 16" descr="Eliminar">
          <a:extLst>
            <a:ext uri="{FF2B5EF4-FFF2-40B4-BE49-F238E27FC236}">
              <a16:creationId xmlns:a16="http://schemas.microsoft.com/office/drawing/2014/main" xmlns="" id="{00000000-0008-0000-0000-00009201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403" name="AutoShape 16" descr="Eliminar">
          <a:extLst>
            <a:ext uri="{FF2B5EF4-FFF2-40B4-BE49-F238E27FC236}">
              <a16:creationId xmlns:a16="http://schemas.microsoft.com/office/drawing/2014/main" xmlns="" id="{00000000-0008-0000-0000-00009301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404" name="AutoShape 17" descr="Eliminar">
          <a:extLst>
            <a:ext uri="{FF2B5EF4-FFF2-40B4-BE49-F238E27FC236}">
              <a16:creationId xmlns:a16="http://schemas.microsoft.com/office/drawing/2014/main" xmlns="" id="{00000000-0008-0000-0000-000094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405" name="AutoShape 18" descr="Eliminar">
          <a:extLst>
            <a:ext uri="{FF2B5EF4-FFF2-40B4-BE49-F238E27FC236}">
              <a16:creationId xmlns:a16="http://schemas.microsoft.com/office/drawing/2014/main" xmlns="" id="{00000000-0008-0000-0000-000095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406" name="AutoShape 17" descr="Eliminar">
          <a:extLst>
            <a:ext uri="{FF2B5EF4-FFF2-40B4-BE49-F238E27FC236}">
              <a16:creationId xmlns:a16="http://schemas.microsoft.com/office/drawing/2014/main" xmlns="" id="{00000000-0008-0000-0000-000096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407" name="AutoShape 18" descr="Eliminar">
          <a:extLst>
            <a:ext uri="{FF2B5EF4-FFF2-40B4-BE49-F238E27FC236}">
              <a16:creationId xmlns:a16="http://schemas.microsoft.com/office/drawing/2014/main" xmlns="" id="{00000000-0008-0000-0000-000097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408" name="AutoShape 18" descr="Eliminar">
          <a:extLst>
            <a:ext uri="{FF2B5EF4-FFF2-40B4-BE49-F238E27FC236}">
              <a16:creationId xmlns:a16="http://schemas.microsoft.com/office/drawing/2014/main" xmlns="" id="{00000000-0008-0000-0000-00009801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409" name="AutoShape 18" descr="Eliminar">
          <a:extLst>
            <a:ext uri="{FF2B5EF4-FFF2-40B4-BE49-F238E27FC236}">
              <a16:creationId xmlns:a16="http://schemas.microsoft.com/office/drawing/2014/main" xmlns="" id="{00000000-0008-0000-0000-00009901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410" name="AutoShape 6" descr="Eliminar">
          <a:extLst>
            <a:ext uri="{FF2B5EF4-FFF2-40B4-BE49-F238E27FC236}">
              <a16:creationId xmlns:a16="http://schemas.microsoft.com/office/drawing/2014/main" xmlns="" id="{00000000-0008-0000-0000-00009A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11" name="AutoShape 7" descr="Eliminar">
          <a:extLst>
            <a:ext uri="{FF2B5EF4-FFF2-40B4-BE49-F238E27FC236}">
              <a16:creationId xmlns:a16="http://schemas.microsoft.com/office/drawing/2014/main" xmlns="" id="{00000000-0008-0000-0000-00009B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12" name="AutoShape 1" descr="Eliminar">
          <a:extLst>
            <a:ext uri="{FF2B5EF4-FFF2-40B4-BE49-F238E27FC236}">
              <a16:creationId xmlns:a16="http://schemas.microsoft.com/office/drawing/2014/main" xmlns="" id="{00000000-0008-0000-0000-00009C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13" name="AutoShape 6" descr="Eliminar">
          <a:extLst>
            <a:ext uri="{FF2B5EF4-FFF2-40B4-BE49-F238E27FC236}">
              <a16:creationId xmlns:a16="http://schemas.microsoft.com/office/drawing/2014/main" xmlns="" id="{00000000-0008-0000-0000-00009D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14" name="AutoShape 7" descr="Eliminar">
          <a:extLst>
            <a:ext uri="{FF2B5EF4-FFF2-40B4-BE49-F238E27FC236}">
              <a16:creationId xmlns:a16="http://schemas.microsoft.com/office/drawing/2014/main" xmlns="" id="{00000000-0008-0000-0000-00009E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15" name="AutoShape 1" descr="Eliminar">
          <a:extLst>
            <a:ext uri="{FF2B5EF4-FFF2-40B4-BE49-F238E27FC236}">
              <a16:creationId xmlns:a16="http://schemas.microsoft.com/office/drawing/2014/main" xmlns="" id="{00000000-0008-0000-0000-00009F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2</xdr:row>
      <xdr:rowOff>91472</xdr:rowOff>
    </xdr:to>
    <xdr:sp macro="" textlink="">
      <xdr:nvSpPr>
        <xdr:cNvPr id="416" name="AutoShape 7" descr="Eliminar">
          <a:extLst>
            <a:ext uri="{FF2B5EF4-FFF2-40B4-BE49-F238E27FC236}">
              <a16:creationId xmlns:a16="http://schemas.microsoft.com/office/drawing/2014/main" xmlns="" id="{00000000-0008-0000-0000-0000A0010000}"/>
            </a:ext>
          </a:extLst>
        </xdr:cNvPr>
        <xdr:cNvSpPr>
          <a:spLocks noChangeAspect="1" noChangeArrowheads="1"/>
        </xdr:cNvSpPr>
      </xdr:nvSpPr>
      <xdr:spPr bwMode="auto">
        <a:xfrm>
          <a:off x="2819400" y="781050"/>
          <a:ext cx="476250" cy="8248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417" name="AutoShape 16" descr="Eliminar">
          <a:extLst>
            <a:ext uri="{FF2B5EF4-FFF2-40B4-BE49-F238E27FC236}">
              <a16:creationId xmlns:a16="http://schemas.microsoft.com/office/drawing/2014/main" xmlns="" id="{00000000-0008-0000-0000-0000A101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418" name="AutoShape 17" descr="Eliminar">
          <a:extLst>
            <a:ext uri="{FF2B5EF4-FFF2-40B4-BE49-F238E27FC236}">
              <a16:creationId xmlns:a16="http://schemas.microsoft.com/office/drawing/2014/main" xmlns="" id="{00000000-0008-0000-0000-0000A2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419" name="AutoShape 18" descr="Eliminar">
          <a:extLst>
            <a:ext uri="{FF2B5EF4-FFF2-40B4-BE49-F238E27FC236}">
              <a16:creationId xmlns:a16="http://schemas.microsoft.com/office/drawing/2014/main" xmlns="" id="{00000000-0008-0000-0000-0000A3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420" name="AutoShape 16" descr="Eliminar">
          <a:extLst>
            <a:ext uri="{FF2B5EF4-FFF2-40B4-BE49-F238E27FC236}">
              <a16:creationId xmlns:a16="http://schemas.microsoft.com/office/drawing/2014/main" xmlns="" id="{00000000-0008-0000-0000-0000A401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421" name="AutoShape 18" descr="Eliminar">
          <a:extLst>
            <a:ext uri="{FF2B5EF4-FFF2-40B4-BE49-F238E27FC236}">
              <a16:creationId xmlns:a16="http://schemas.microsoft.com/office/drawing/2014/main" xmlns="" id="{00000000-0008-0000-0000-0000A501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422" name="AutoShape 1" descr="Eliminar">
          <a:extLst>
            <a:ext uri="{FF2B5EF4-FFF2-40B4-BE49-F238E27FC236}">
              <a16:creationId xmlns:a16="http://schemas.microsoft.com/office/drawing/2014/main" xmlns="" id="{00000000-0008-0000-0000-0000A6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23" name="AutoShape 6" descr="Eliminar">
          <a:extLst>
            <a:ext uri="{FF2B5EF4-FFF2-40B4-BE49-F238E27FC236}">
              <a16:creationId xmlns:a16="http://schemas.microsoft.com/office/drawing/2014/main" xmlns="" id="{00000000-0008-0000-0000-0000A7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24" name="AutoShape 7" descr="Eliminar">
          <a:extLst>
            <a:ext uri="{FF2B5EF4-FFF2-40B4-BE49-F238E27FC236}">
              <a16:creationId xmlns:a16="http://schemas.microsoft.com/office/drawing/2014/main" xmlns="" id="{00000000-0008-0000-0000-0000A8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25" name="AutoShape 1" descr="Eliminar">
          <a:extLst>
            <a:ext uri="{FF2B5EF4-FFF2-40B4-BE49-F238E27FC236}">
              <a16:creationId xmlns:a16="http://schemas.microsoft.com/office/drawing/2014/main" xmlns="" id="{00000000-0008-0000-0000-0000A9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26" name="AutoShape 6" descr="Eliminar">
          <a:extLst>
            <a:ext uri="{FF2B5EF4-FFF2-40B4-BE49-F238E27FC236}">
              <a16:creationId xmlns:a16="http://schemas.microsoft.com/office/drawing/2014/main" xmlns="" id="{00000000-0008-0000-0000-0000AA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27" name="AutoShape 7" descr="Eliminar">
          <a:extLst>
            <a:ext uri="{FF2B5EF4-FFF2-40B4-BE49-F238E27FC236}">
              <a16:creationId xmlns:a16="http://schemas.microsoft.com/office/drawing/2014/main" xmlns="" id="{00000000-0008-0000-0000-0000AB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2</xdr:row>
      <xdr:rowOff>91472</xdr:rowOff>
    </xdr:to>
    <xdr:sp macro="" textlink="">
      <xdr:nvSpPr>
        <xdr:cNvPr id="428" name="AutoShape 7" descr="Eliminar">
          <a:extLst>
            <a:ext uri="{FF2B5EF4-FFF2-40B4-BE49-F238E27FC236}">
              <a16:creationId xmlns:a16="http://schemas.microsoft.com/office/drawing/2014/main" xmlns="" id="{00000000-0008-0000-0000-0000AC010000}"/>
            </a:ext>
          </a:extLst>
        </xdr:cNvPr>
        <xdr:cNvSpPr>
          <a:spLocks noChangeAspect="1" noChangeArrowheads="1"/>
        </xdr:cNvSpPr>
      </xdr:nvSpPr>
      <xdr:spPr bwMode="auto">
        <a:xfrm>
          <a:off x="2819400" y="781050"/>
          <a:ext cx="476250" cy="8248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429" name="AutoShape 16" descr="Eliminar">
          <a:extLst>
            <a:ext uri="{FF2B5EF4-FFF2-40B4-BE49-F238E27FC236}">
              <a16:creationId xmlns:a16="http://schemas.microsoft.com/office/drawing/2014/main" xmlns="" id="{00000000-0008-0000-0000-0000AD01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430" name="AutoShape 17" descr="Eliminar">
          <a:extLst>
            <a:ext uri="{FF2B5EF4-FFF2-40B4-BE49-F238E27FC236}">
              <a16:creationId xmlns:a16="http://schemas.microsoft.com/office/drawing/2014/main" xmlns="" id="{00000000-0008-0000-0000-0000AE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431" name="AutoShape 18" descr="Eliminar">
          <a:extLst>
            <a:ext uri="{FF2B5EF4-FFF2-40B4-BE49-F238E27FC236}">
              <a16:creationId xmlns:a16="http://schemas.microsoft.com/office/drawing/2014/main" xmlns="" id="{00000000-0008-0000-0000-0000AF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432" name="AutoShape 16" descr="Eliminar">
          <a:extLst>
            <a:ext uri="{FF2B5EF4-FFF2-40B4-BE49-F238E27FC236}">
              <a16:creationId xmlns:a16="http://schemas.microsoft.com/office/drawing/2014/main" xmlns="" id="{00000000-0008-0000-0000-0000B001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433" name="AutoShape 18" descr="Eliminar">
          <a:extLst>
            <a:ext uri="{FF2B5EF4-FFF2-40B4-BE49-F238E27FC236}">
              <a16:creationId xmlns:a16="http://schemas.microsoft.com/office/drawing/2014/main" xmlns="" id="{00000000-0008-0000-0000-0000B101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434" name="AutoShape 1" descr="Eliminar">
          <a:extLst>
            <a:ext uri="{FF2B5EF4-FFF2-40B4-BE49-F238E27FC236}">
              <a16:creationId xmlns:a16="http://schemas.microsoft.com/office/drawing/2014/main" xmlns="" id="{00000000-0008-0000-0000-0000B2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35" name="AutoShape 6" descr="Eliminar">
          <a:extLst>
            <a:ext uri="{FF2B5EF4-FFF2-40B4-BE49-F238E27FC236}">
              <a16:creationId xmlns:a16="http://schemas.microsoft.com/office/drawing/2014/main" xmlns="" id="{00000000-0008-0000-0000-0000B3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36" name="AutoShape 7" descr="Eliminar">
          <a:extLst>
            <a:ext uri="{FF2B5EF4-FFF2-40B4-BE49-F238E27FC236}">
              <a16:creationId xmlns:a16="http://schemas.microsoft.com/office/drawing/2014/main" xmlns="" id="{00000000-0008-0000-0000-0000B4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37" name="AutoShape 1" descr="Eliminar">
          <a:extLst>
            <a:ext uri="{FF2B5EF4-FFF2-40B4-BE49-F238E27FC236}">
              <a16:creationId xmlns:a16="http://schemas.microsoft.com/office/drawing/2014/main" xmlns="" id="{00000000-0008-0000-0000-0000B5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38" name="AutoShape 6" descr="Eliminar">
          <a:extLst>
            <a:ext uri="{FF2B5EF4-FFF2-40B4-BE49-F238E27FC236}">
              <a16:creationId xmlns:a16="http://schemas.microsoft.com/office/drawing/2014/main" xmlns="" id="{00000000-0008-0000-0000-0000B6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2</xdr:row>
      <xdr:rowOff>91472</xdr:rowOff>
    </xdr:to>
    <xdr:sp macro="" textlink="">
      <xdr:nvSpPr>
        <xdr:cNvPr id="439" name="AutoShape 7" descr="Eliminar">
          <a:extLst>
            <a:ext uri="{FF2B5EF4-FFF2-40B4-BE49-F238E27FC236}">
              <a16:creationId xmlns:a16="http://schemas.microsoft.com/office/drawing/2014/main" xmlns="" id="{00000000-0008-0000-0000-0000B7010000}"/>
            </a:ext>
          </a:extLst>
        </xdr:cNvPr>
        <xdr:cNvSpPr>
          <a:spLocks noChangeAspect="1" noChangeArrowheads="1"/>
        </xdr:cNvSpPr>
      </xdr:nvSpPr>
      <xdr:spPr bwMode="auto">
        <a:xfrm>
          <a:off x="2819400" y="781050"/>
          <a:ext cx="476250" cy="8248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2</xdr:row>
      <xdr:rowOff>91472</xdr:rowOff>
    </xdr:to>
    <xdr:sp macro="" textlink="">
      <xdr:nvSpPr>
        <xdr:cNvPr id="440" name="AutoShape 7" descr="Eliminar">
          <a:extLst>
            <a:ext uri="{FF2B5EF4-FFF2-40B4-BE49-F238E27FC236}">
              <a16:creationId xmlns:a16="http://schemas.microsoft.com/office/drawing/2014/main" xmlns="" id="{00000000-0008-0000-0000-0000B8010000}"/>
            </a:ext>
          </a:extLst>
        </xdr:cNvPr>
        <xdr:cNvSpPr>
          <a:spLocks noChangeAspect="1" noChangeArrowheads="1"/>
        </xdr:cNvSpPr>
      </xdr:nvSpPr>
      <xdr:spPr bwMode="auto">
        <a:xfrm>
          <a:off x="2819400" y="781050"/>
          <a:ext cx="476250" cy="8248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441" name="AutoShape 17" descr="Eliminar">
          <a:extLst>
            <a:ext uri="{FF2B5EF4-FFF2-40B4-BE49-F238E27FC236}">
              <a16:creationId xmlns:a16="http://schemas.microsoft.com/office/drawing/2014/main" xmlns="" id="{00000000-0008-0000-0000-0000B9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442" name="AutoShape 18" descr="Eliminar">
          <a:extLst>
            <a:ext uri="{FF2B5EF4-FFF2-40B4-BE49-F238E27FC236}">
              <a16:creationId xmlns:a16="http://schemas.microsoft.com/office/drawing/2014/main" xmlns="" id="{00000000-0008-0000-0000-0000BA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443" name="AutoShape 1" descr="Eliminar">
          <a:extLst>
            <a:ext uri="{FF2B5EF4-FFF2-40B4-BE49-F238E27FC236}">
              <a16:creationId xmlns:a16="http://schemas.microsoft.com/office/drawing/2014/main" xmlns="" id="{00000000-0008-0000-0000-0000BB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44" name="AutoShape 6" descr="Eliminar">
          <a:extLst>
            <a:ext uri="{FF2B5EF4-FFF2-40B4-BE49-F238E27FC236}">
              <a16:creationId xmlns:a16="http://schemas.microsoft.com/office/drawing/2014/main" xmlns="" id="{00000000-0008-0000-0000-0000BC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45" name="AutoShape 7" descr="Eliminar">
          <a:extLst>
            <a:ext uri="{FF2B5EF4-FFF2-40B4-BE49-F238E27FC236}">
              <a16:creationId xmlns:a16="http://schemas.microsoft.com/office/drawing/2014/main" xmlns="" id="{00000000-0008-0000-0000-0000BD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46" name="AutoShape 1" descr="Eliminar">
          <a:extLst>
            <a:ext uri="{FF2B5EF4-FFF2-40B4-BE49-F238E27FC236}">
              <a16:creationId xmlns:a16="http://schemas.microsoft.com/office/drawing/2014/main" xmlns="" id="{00000000-0008-0000-0000-0000BE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47" name="AutoShape 6" descr="Eliminar">
          <a:extLst>
            <a:ext uri="{FF2B5EF4-FFF2-40B4-BE49-F238E27FC236}">
              <a16:creationId xmlns:a16="http://schemas.microsoft.com/office/drawing/2014/main" xmlns="" id="{00000000-0008-0000-0000-0000BF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48" name="AutoShape 7" descr="Eliminar">
          <a:extLst>
            <a:ext uri="{FF2B5EF4-FFF2-40B4-BE49-F238E27FC236}">
              <a16:creationId xmlns:a16="http://schemas.microsoft.com/office/drawing/2014/main" xmlns="" id="{00000000-0008-0000-0000-0000C0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2</xdr:row>
      <xdr:rowOff>91472</xdr:rowOff>
    </xdr:to>
    <xdr:sp macro="" textlink="">
      <xdr:nvSpPr>
        <xdr:cNvPr id="449" name="AutoShape 7" descr="Eliminar">
          <a:extLst>
            <a:ext uri="{FF2B5EF4-FFF2-40B4-BE49-F238E27FC236}">
              <a16:creationId xmlns:a16="http://schemas.microsoft.com/office/drawing/2014/main" xmlns="" id="{00000000-0008-0000-0000-0000C1010000}"/>
            </a:ext>
          </a:extLst>
        </xdr:cNvPr>
        <xdr:cNvSpPr>
          <a:spLocks noChangeAspect="1" noChangeArrowheads="1"/>
        </xdr:cNvSpPr>
      </xdr:nvSpPr>
      <xdr:spPr bwMode="auto">
        <a:xfrm>
          <a:off x="2819400" y="781050"/>
          <a:ext cx="476250" cy="8248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450" name="AutoShape 16" descr="Eliminar">
          <a:extLst>
            <a:ext uri="{FF2B5EF4-FFF2-40B4-BE49-F238E27FC236}">
              <a16:creationId xmlns:a16="http://schemas.microsoft.com/office/drawing/2014/main" xmlns="" id="{00000000-0008-0000-0000-0000C201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451" name="AutoShape 17" descr="Eliminar">
          <a:extLst>
            <a:ext uri="{FF2B5EF4-FFF2-40B4-BE49-F238E27FC236}">
              <a16:creationId xmlns:a16="http://schemas.microsoft.com/office/drawing/2014/main" xmlns="" id="{00000000-0008-0000-0000-0000C3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452" name="AutoShape 18" descr="Eliminar">
          <a:extLst>
            <a:ext uri="{FF2B5EF4-FFF2-40B4-BE49-F238E27FC236}">
              <a16:creationId xmlns:a16="http://schemas.microsoft.com/office/drawing/2014/main" xmlns="" id="{00000000-0008-0000-0000-0000C4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453" name="AutoShape 16" descr="Eliminar">
          <a:extLst>
            <a:ext uri="{FF2B5EF4-FFF2-40B4-BE49-F238E27FC236}">
              <a16:creationId xmlns:a16="http://schemas.microsoft.com/office/drawing/2014/main" xmlns="" id="{00000000-0008-0000-0000-0000C501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454" name="AutoShape 18" descr="Eliminar">
          <a:extLst>
            <a:ext uri="{FF2B5EF4-FFF2-40B4-BE49-F238E27FC236}">
              <a16:creationId xmlns:a16="http://schemas.microsoft.com/office/drawing/2014/main" xmlns="" id="{00000000-0008-0000-0000-0000C601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455" name="AutoShape 1" descr="Eliminar">
          <a:extLst>
            <a:ext uri="{FF2B5EF4-FFF2-40B4-BE49-F238E27FC236}">
              <a16:creationId xmlns:a16="http://schemas.microsoft.com/office/drawing/2014/main" xmlns="" id="{00000000-0008-0000-0000-0000C7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56" name="AutoShape 6" descr="Eliminar">
          <a:extLst>
            <a:ext uri="{FF2B5EF4-FFF2-40B4-BE49-F238E27FC236}">
              <a16:creationId xmlns:a16="http://schemas.microsoft.com/office/drawing/2014/main" xmlns="" id="{00000000-0008-0000-0000-0000C8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57" name="AutoShape 7" descr="Eliminar">
          <a:extLst>
            <a:ext uri="{FF2B5EF4-FFF2-40B4-BE49-F238E27FC236}">
              <a16:creationId xmlns:a16="http://schemas.microsoft.com/office/drawing/2014/main" xmlns="" id="{00000000-0008-0000-0000-0000C9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58" name="AutoShape 1" descr="Eliminar">
          <a:extLst>
            <a:ext uri="{FF2B5EF4-FFF2-40B4-BE49-F238E27FC236}">
              <a16:creationId xmlns:a16="http://schemas.microsoft.com/office/drawing/2014/main" xmlns="" id="{00000000-0008-0000-0000-0000CA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59" name="AutoShape 6" descr="Eliminar">
          <a:extLst>
            <a:ext uri="{FF2B5EF4-FFF2-40B4-BE49-F238E27FC236}">
              <a16:creationId xmlns:a16="http://schemas.microsoft.com/office/drawing/2014/main" xmlns="" id="{00000000-0008-0000-0000-0000CB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60" name="AutoShape 7" descr="Eliminar">
          <a:extLst>
            <a:ext uri="{FF2B5EF4-FFF2-40B4-BE49-F238E27FC236}">
              <a16:creationId xmlns:a16="http://schemas.microsoft.com/office/drawing/2014/main" xmlns="" id="{00000000-0008-0000-0000-0000CC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1</xdr:row>
      <xdr:rowOff>228212</xdr:rowOff>
    </xdr:to>
    <xdr:sp macro="" textlink="">
      <xdr:nvSpPr>
        <xdr:cNvPr id="461" name="AutoShape 16" descr="Eliminar">
          <a:extLst>
            <a:ext uri="{FF2B5EF4-FFF2-40B4-BE49-F238E27FC236}">
              <a16:creationId xmlns:a16="http://schemas.microsoft.com/office/drawing/2014/main" xmlns="" id="{00000000-0008-0000-0000-0000CD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462" name="AutoShape 16" descr="Eliminar">
          <a:extLst>
            <a:ext uri="{FF2B5EF4-FFF2-40B4-BE49-F238E27FC236}">
              <a16:creationId xmlns:a16="http://schemas.microsoft.com/office/drawing/2014/main" xmlns="" id="{00000000-0008-0000-0000-0000CE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463" name="AutoShape 16" descr="Eliminar">
          <a:extLst>
            <a:ext uri="{FF2B5EF4-FFF2-40B4-BE49-F238E27FC236}">
              <a16:creationId xmlns:a16="http://schemas.microsoft.com/office/drawing/2014/main" xmlns="" id="{00000000-0008-0000-0000-0000CF01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464" name="AutoShape 16" descr="Eliminar">
          <a:extLst>
            <a:ext uri="{FF2B5EF4-FFF2-40B4-BE49-F238E27FC236}">
              <a16:creationId xmlns:a16="http://schemas.microsoft.com/office/drawing/2014/main" xmlns="" id="{00000000-0008-0000-0000-0000D001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465" name="AutoShape 17" descr="Eliminar">
          <a:extLst>
            <a:ext uri="{FF2B5EF4-FFF2-40B4-BE49-F238E27FC236}">
              <a16:creationId xmlns:a16="http://schemas.microsoft.com/office/drawing/2014/main" xmlns="" id="{00000000-0008-0000-0000-0000D1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466" name="AutoShape 18" descr="Eliminar">
          <a:extLst>
            <a:ext uri="{FF2B5EF4-FFF2-40B4-BE49-F238E27FC236}">
              <a16:creationId xmlns:a16="http://schemas.microsoft.com/office/drawing/2014/main" xmlns="" id="{00000000-0008-0000-0000-0000D2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467" name="AutoShape 17" descr="Eliminar">
          <a:extLst>
            <a:ext uri="{FF2B5EF4-FFF2-40B4-BE49-F238E27FC236}">
              <a16:creationId xmlns:a16="http://schemas.microsoft.com/office/drawing/2014/main" xmlns="" id="{00000000-0008-0000-0000-0000D3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468" name="AutoShape 18" descr="Eliminar">
          <a:extLst>
            <a:ext uri="{FF2B5EF4-FFF2-40B4-BE49-F238E27FC236}">
              <a16:creationId xmlns:a16="http://schemas.microsoft.com/office/drawing/2014/main" xmlns="" id="{00000000-0008-0000-0000-0000D4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469" name="AutoShape 18" descr="Eliminar">
          <a:extLst>
            <a:ext uri="{FF2B5EF4-FFF2-40B4-BE49-F238E27FC236}">
              <a16:creationId xmlns:a16="http://schemas.microsoft.com/office/drawing/2014/main" xmlns="" id="{00000000-0008-0000-0000-0000D501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470" name="AutoShape 18" descr="Eliminar">
          <a:extLst>
            <a:ext uri="{FF2B5EF4-FFF2-40B4-BE49-F238E27FC236}">
              <a16:creationId xmlns:a16="http://schemas.microsoft.com/office/drawing/2014/main" xmlns="" id="{00000000-0008-0000-0000-0000D601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471" name="AutoShape 6" descr="Eliminar">
          <a:extLst>
            <a:ext uri="{FF2B5EF4-FFF2-40B4-BE49-F238E27FC236}">
              <a16:creationId xmlns:a16="http://schemas.microsoft.com/office/drawing/2014/main" xmlns="" id="{00000000-0008-0000-0000-0000D7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72" name="AutoShape 7" descr="Eliminar">
          <a:extLst>
            <a:ext uri="{FF2B5EF4-FFF2-40B4-BE49-F238E27FC236}">
              <a16:creationId xmlns:a16="http://schemas.microsoft.com/office/drawing/2014/main" xmlns="" id="{00000000-0008-0000-0000-0000D8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73" name="AutoShape 1" descr="Eliminar">
          <a:extLst>
            <a:ext uri="{FF2B5EF4-FFF2-40B4-BE49-F238E27FC236}">
              <a16:creationId xmlns:a16="http://schemas.microsoft.com/office/drawing/2014/main" xmlns="" id="{00000000-0008-0000-0000-0000D9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74" name="AutoShape 6" descr="Eliminar">
          <a:extLst>
            <a:ext uri="{FF2B5EF4-FFF2-40B4-BE49-F238E27FC236}">
              <a16:creationId xmlns:a16="http://schemas.microsoft.com/office/drawing/2014/main" xmlns="" id="{00000000-0008-0000-0000-0000DA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75" name="AutoShape 7" descr="Eliminar">
          <a:extLst>
            <a:ext uri="{FF2B5EF4-FFF2-40B4-BE49-F238E27FC236}">
              <a16:creationId xmlns:a16="http://schemas.microsoft.com/office/drawing/2014/main" xmlns="" id="{00000000-0008-0000-0000-0000DB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76" name="AutoShape 1" descr="Eliminar">
          <a:extLst>
            <a:ext uri="{FF2B5EF4-FFF2-40B4-BE49-F238E27FC236}">
              <a16:creationId xmlns:a16="http://schemas.microsoft.com/office/drawing/2014/main" xmlns="" id="{00000000-0008-0000-0000-0000DC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2</xdr:row>
      <xdr:rowOff>91472</xdr:rowOff>
    </xdr:to>
    <xdr:sp macro="" textlink="">
      <xdr:nvSpPr>
        <xdr:cNvPr id="477" name="AutoShape 7" descr="Eliminar">
          <a:extLst>
            <a:ext uri="{FF2B5EF4-FFF2-40B4-BE49-F238E27FC236}">
              <a16:creationId xmlns:a16="http://schemas.microsoft.com/office/drawing/2014/main" xmlns="" id="{00000000-0008-0000-0000-0000DD010000}"/>
            </a:ext>
          </a:extLst>
        </xdr:cNvPr>
        <xdr:cNvSpPr>
          <a:spLocks noChangeAspect="1" noChangeArrowheads="1"/>
        </xdr:cNvSpPr>
      </xdr:nvSpPr>
      <xdr:spPr bwMode="auto">
        <a:xfrm>
          <a:off x="2819400" y="781050"/>
          <a:ext cx="476250" cy="8248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478" name="AutoShape 16" descr="Eliminar">
          <a:extLst>
            <a:ext uri="{FF2B5EF4-FFF2-40B4-BE49-F238E27FC236}">
              <a16:creationId xmlns:a16="http://schemas.microsoft.com/office/drawing/2014/main" xmlns="" id="{00000000-0008-0000-0000-0000DE01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479" name="AutoShape 17" descr="Eliminar">
          <a:extLst>
            <a:ext uri="{FF2B5EF4-FFF2-40B4-BE49-F238E27FC236}">
              <a16:creationId xmlns:a16="http://schemas.microsoft.com/office/drawing/2014/main" xmlns="" id="{00000000-0008-0000-0000-0000DF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480" name="AutoShape 18" descr="Eliminar">
          <a:extLst>
            <a:ext uri="{FF2B5EF4-FFF2-40B4-BE49-F238E27FC236}">
              <a16:creationId xmlns:a16="http://schemas.microsoft.com/office/drawing/2014/main" xmlns="" id="{00000000-0008-0000-0000-0000E0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481" name="AutoShape 16" descr="Eliminar">
          <a:extLst>
            <a:ext uri="{FF2B5EF4-FFF2-40B4-BE49-F238E27FC236}">
              <a16:creationId xmlns:a16="http://schemas.microsoft.com/office/drawing/2014/main" xmlns="" id="{00000000-0008-0000-0000-0000E101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482" name="AutoShape 18" descr="Eliminar">
          <a:extLst>
            <a:ext uri="{FF2B5EF4-FFF2-40B4-BE49-F238E27FC236}">
              <a16:creationId xmlns:a16="http://schemas.microsoft.com/office/drawing/2014/main" xmlns="" id="{00000000-0008-0000-0000-0000E201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483" name="AutoShape 1" descr="Eliminar">
          <a:extLst>
            <a:ext uri="{FF2B5EF4-FFF2-40B4-BE49-F238E27FC236}">
              <a16:creationId xmlns:a16="http://schemas.microsoft.com/office/drawing/2014/main" xmlns="" id="{00000000-0008-0000-0000-0000E3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84" name="AutoShape 6" descr="Eliminar">
          <a:extLst>
            <a:ext uri="{FF2B5EF4-FFF2-40B4-BE49-F238E27FC236}">
              <a16:creationId xmlns:a16="http://schemas.microsoft.com/office/drawing/2014/main" xmlns="" id="{00000000-0008-0000-0000-0000E4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85" name="AutoShape 7" descr="Eliminar">
          <a:extLst>
            <a:ext uri="{FF2B5EF4-FFF2-40B4-BE49-F238E27FC236}">
              <a16:creationId xmlns:a16="http://schemas.microsoft.com/office/drawing/2014/main" xmlns="" id="{00000000-0008-0000-0000-0000E5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86" name="AutoShape 1" descr="Eliminar">
          <a:extLst>
            <a:ext uri="{FF2B5EF4-FFF2-40B4-BE49-F238E27FC236}">
              <a16:creationId xmlns:a16="http://schemas.microsoft.com/office/drawing/2014/main" xmlns="" id="{00000000-0008-0000-0000-0000E6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87" name="AutoShape 6" descr="Eliminar">
          <a:extLst>
            <a:ext uri="{FF2B5EF4-FFF2-40B4-BE49-F238E27FC236}">
              <a16:creationId xmlns:a16="http://schemas.microsoft.com/office/drawing/2014/main" xmlns="" id="{00000000-0008-0000-0000-0000E7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88" name="AutoShape 7" descr="Eliminar">
          <a:extLst>
            <a:ext uri="{FF2B5EF4-FFF2-40B4-BE49-F238E27FC236}">
              <a16:creationId xmlns:a16="http://schemas.microsoft.com/office/drawing/2014/main" xmlns="" id="{00000000-0008-0000-0000-0000E8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2</xdr:row>
      <xdr:rowOff>91472</xdr:rowOff>
    </xdr:to>
    <xdr:sp macro="" textlink="">
      <xdr:nvSpPr>
        <xdr:cNvPr id="489" name="AutoShape 7" descr="Eliminar">
          <a:extLst>
            <a:ext uri="{FF2B5EF4-FFF2-40B4-BE49-F238E27FC236}">
              <a16:creationId xmlns:a16="http://schemas.microsoft.com/office/drawing/2014/main" xmlns="" id="{00000000-0008-0000-0000-0000E9010000}"/>
            </a:ext>
          </a:extLst>
        </xdr:cNvPr>
        <xdr:cNvSpPr>
          <a:spLocks noChangeAspect="1" noChangeArrowheads="1"/>
        </xdr:cNvSpPr>
      </xdr:nvSpPr>
      <xdr:spPr bwMode="auto">
        <a:xfrm>
          <a:off x="2819400" y="781050"/>
          <a:ext cx="476250" cy="8248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490" name="AutoShape 16" descr="Eliminar">
          <a:extLst>
            <a:ext uri="{FF2B5EF4-FFF2-40B4-BE49-F238E27FC236}">
              <a16:creationId xmlns:a16="http://schemas.microsoft.com/office/drawing/2014/main" xmlns="" id="{00000000-0008-0000-0000-0000EA01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491" name="AutoShape 17" descr="Eliminar">
          <a:extLst>
            <a:ext uri="{FF2B5EF4-FFF2-40B4-BE49-F238E27FC236}">
              <a16:creationId xmlns:a16="http://schemas.microsoft.com/office/drawing/2014/main" xmlns="" id="{00000000-0008-0000-0000-0000EB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492" name="AutoShape 18" descr="Eliminar">
          <a:extLst>
            <a:ext uri="{FF2B5EF4-FFF2-40B4-BE49-F238E27FC236}">
              <a16:creationId xmlns:a16="http://schemas.microsoft.com/office/drawing/2014/main" xmlns="" id="{00000000-0008-0000-0000-0000EC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493" name="AutoShape 16" descr="Eliminar">
          <a:extLst>
            <a:ext uri="{FF2B5EF4-FFF2-40B4-BE49-F238E27FC236}">
              <a16:creationId xmlns:a16="http://schemas.microsoft.com/office/drawing/2014/main" xmlns="" id="{00000000-0008-0000-0000-0000ED01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494" name="AutoShape 18" descr="Eliminar">
          <a:extLst>
            <a:ext uri="{FF2B5EF4-FFF2-40B4-BE49-F238E27FC236}">
              <a16:creationId xmlns:a16="http://schemas.microsoft.com/office/drawing/2014/main" xmlns="" id="{00000000-0008-0000-0000-0000EE01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495" name="AutoShape 1" descr="Eliminar">
          <a:extLst>
            <a:ext uri="{FF2B5EF4-FFF2-40B4-BE49-F238E27FC236}">
              <a16:creationId xmlns:a16="http://schemas.microsoft.com/office/drawing/2014/main" xmlns="" id="{00000000-0008-0000-0000-0000EF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96" name="AutoShape 6" descr="Eliminar">
          <a:extLst>
            <a:ext uri="{FF2B5EF4-FFF2-40B4-BE49-F238E27FC236}">
              <a16:creationId xmlns:a16="http://schemas.microsoft.com/office/drawing/2014/main" xmlns="" id="{00000000-0008-0000-0000-0000F0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97" name="AutoShape 7" descr="Eliminar">
          <a:extLst>
            <a:ext uri="{FF2B5EF4-FFF2-40B4-BE49-F238E27FC236}">
              <a16:creationId xmlns:a16="http://schemas.microsoft.com/office/drawing/2014/main" xmlns="" id="{00000000-0008-0000-0000-0000F1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98" name="AutoShape 1" descr="Eliminar">
          <a:extLst>
            <a:ext uri="{FF2B5EF4-FFF2-40B4-BE49-F238E27FC236}">
              <a16:creationId xmlns:a16="http://schemas.microsoft.com/office/drawing/2014/main" xmlns="" id="{00000000-0008-0000-0000-0000F2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499" name="AutoShape 6" descr="Eliminar">
          <a:extLst>
            <a:ext uri="{FF2B5EF4-FFF2-40B4-BE49-F238E27FC236}">
              <a16:creationId xmlns:a16="http://schemas.microsoft.com/office/drawing/2014/main" xmlns="" id="{00000000-0008-0000-0000-0000F3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2</xdr:row>
      <xdr:rowOff>91472</xdr:rowOff>
    </xdr:to>
    <xdr:sp macro="" textlink="">
      <xdr:nvSpPr>
        <xdr:cNvPr id="500" name="AutoShape 7" descr="Eliminar">
          <a:extLst>
            <a:ext uri="{FF2B5EF4-FFF2-40B4-BE49-F238E27FC236}">
              <a16:creationId xmlns:a16="http://schemas.microsoft.com/office/drawing/2014/main" xmlns="" id="{00000000-0008-0000-0000-0000F4010000}"/>
            </a:ext>
          </a:extLst>
        </xdr:cNvPr>
        <xdr:cNvSpPr>
          <a:spLocks noChangeAspect="1" noChangeArrowheads="1"/>
        </xdr:cNvSpPr>
      </xdr:nvSpPr>
      <xdr:spPr bwMode="auto">
        <a:xfrm>
          <a:off x="2819400" y="781050"/>
          <a:ext cx="476250" cy="8248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2</xdr:row>
      <xdr:rowOff>91472</xdr:rowOff>
    </xdr:to>
    <xdr:sp macro="" textlink="">
      <xdr:nvSpPr>
        <xdr:cNvPr id="501" name="AutoShape 7" descr="Eliminar">
          <a:extLst>
            <a:ext uri="{FF2B5EF4-FFF2-40B4-BE49-F238E27FC236}">
              <a16:creationId xmlns:a16="http://schemas.microsoft.com/office/drawing/2014/main" xmlns="" id="{00000000-0008-0000-0000-0000F5010000}"/>
            </a:ext>
          </a:extLst>
        </xdr:cNvPr>
        <xdr:cNvSpPr>
          <a:spLocks noChangeAspect="1" noChangeArrowheads="1"/>
        </xdr:cNvSpPr>
      </xdr:nvSpPr>
      <xdr:spPr bwMode="auto">
        <a:xfrm>
          <a:off x="2819400" y="781050"/>
          <a:ext cx="476250" cy="8248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502" name="AutoShape 17" descr="Eliminar">
          <a:extLst>
            <a:ext uri="{FF2B5EF4-FFF2-40B4-BE49-F238E27FC236}">
              <a16:creationId xmlns:a16="http://schemas.microsoft.com/office/drawing/2014/main" xmlns="" id="{00000000-0008-0000-0000-0000F6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503" name="AutoShape 18" descr="Eliminar">
          <a:extLst>
            <a:ext uri="{FF2B5EF4-FFF2-40B4-BE49-F238E27FC236}">
              <a16:creationId xmlns:a16="http://schemas.microsoft.com/office/drawing/2014/main" xmlns="" id="{00000000-0008-0000-0000-0000F701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504" name="AutoShape 1" descr="Eliminar">
          <a:extLst>
            <a:ext uri="{FF2B5EF4-FFF2-40B4-BE49-F238E27FC236}">
              <a16:creationId xmlns:a16="http://schemas.microsoft.com/office/drawing/2014/main" xmlns="" id="{00000000-0008-0000-0000-0000F8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05" name="AutoShape 6" descr="Eliminar">
          <a:extLst>
            <a:ext uri="{FF2B5EF4-FFF2-40B4-BE49-F238E27FC236}">
              <a16:creationId xmlns:a16="http://schemas.microsoft.com/office/drawing/2014/main" xmlns="" id="{00000000-0008-0000-0000-0000F9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06" name="AutoShape 7" descr="Eliminar">
          <a:extLst>
            <a:ext uri="{FF2B5EF4-FFF2-40B4-BE49-F238E27FC236}">
              <a16:creationId xmlns:a16="http://schemas.microsoft.com/office/drawing/2014/main" xmlns="" id="{00000000-0008-0000-0000-0000FA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07" name="AutoShape 1" descr="Eliminar">
          <a:extLst>
            <a:ext uri="{FF2B5EF4-FFF2-40B4-BE49-F238E27FC236}">
              <a16:creationId xmlns:a16="http://schemas.microsoft.com/office/drawing/2014/main" xmlns="" id="{00000000-0008-0000-0000-0000FB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08" name="AutoShape 6" descr="Eliminar">
          <a:extLst>
            <a:ext uri="{FF2B5EF4-FFF2-40B4-BE49-F238E27FC236}">
              <a16:creationId xmlns:a16="http://schemas.microsoft.com/office/drawing/2014/main" xmlns="" id="{00000000-0008-0000-0000-0000FC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09" name="AutoShape 7" descr="Eliminar">
          <a:extLst>
            <a:ext uri="{FF2B5EF4-FFF2-40B4-BE49-F238E27FC236}">
              <a16:creationId xmlns:a16="http://schemas.microsoft.com/office/drawing/2014/main" xmlns="" id="{00000000-0008-0000-0000-0000FD01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2</xdr:row>
      <xdr:rowOff>91472</xdr:rowOff>
    </xdr:to>
    <xdr:sp macro="" textlink="">
      <xdr:nvSpPr>
        <xdr:cNvPr id="510" name="AutoShape 7" descr="Eliminar">
          <a:extLst>
            <a:ext uri="{FF2B5EF4-FFF2-40B4-BE49-F238E27FC236}">
              <a16:creationId xmlns:a16="http://schemas.microsoft.com/office/drawing/2014/main" xmlns="" id="{00000000-0008-0000-0000-0000FE010000}"/>
            </a:ext>
          </a:extLst>
        </xdr:cNvPr>
        <xdr:cNvSpPr>
          <a:spLocks noChangeAspect="1" noChangeArrowheads="1"/>
        </xdr:cNvSpPr>
      </xdr:nvSpPr>
      <xdr:spPr bwMode="auto">
        <a:xfrm>
          <a:off x="2819400" y="781050"/>
          <a:ext cx="476250" cy="8248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511" name="AutoShape 16" descr="Eliminar">
          <a:extLst>
            <a:ext uri="{FF2B5EF4-FFF2-40B4-BE49-F238E27FC236}">
              <a16:creationId xmlns:a16="http://schemas.microsoft.com/office/drawing/2014/main" xmlns="" id="{00000000-0008-0000-0000-0000FF01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512" name="AutoShape 17" descr="Eliminar">
          <a:extLst>
            <a:ext uri="{FF2B5EF4-FFF2-40B4-BE49-F238E27FC236}">
              <a16:creationId xmlns:a16="http://schemas.microsoft.com/office/drawing/2014/main" xmlns="" id="{00000000-0008-0000-0000-00000002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513" name="AutoShape 18" descr="Eliminar">
          <a:extLst>
            <a:ext uri="{FF2B5EF4-FFF2-40B4-BE49-F238E27FC236}">
              <a16:creationId xmlns:a16="http://schemas.microsoft.com/office/drawing/2014/main" xmlns="" id="{00000000-0008-0000-0000-00000102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514" name="AutoShape 16" descr="Eliminar">
          <a:extLst>
            <a:ext uri="{FF2B5EF4-FFF2-40B4-BE49-F238E27FC236}">
              <a16:creationId xmlns:a16="http://schemas.microsoft.com/office/drawing/2014/main" xmlns="" id="{00000000-0008-0000-0000-00000202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515" name="AutoShape 18" descr="Eliminar">
          <a:extLst>
            <a:ext uri="{FF2B5EF4-FFF2-40B4-BE49-F238E27FC236}">
              <a16:creationId xmlns:a16="http://schemas.microsoft.com/office/drawing/2014/main" xmlns="" id="{00000000-0008-0000-0000-00000302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516" name="AutoShape 1" descr="Eliminar">
          <a:extLst>
            <a:ext uri="{FF2B5EF4-FFF2-40B4-BE49-F238E27FC236}">
              <a16:creationId xmlns:a16="http://schemas.microsoft.com/office/drawing/2014/main" xmlns="" id="{00000000-0008-0000-0000-000004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17" name="AutoShape 6" descr="Eliminar">
          <a:extLst>
            <a:ext uri="{FF2B5EF4-FFF2-40B4-BE49-F238E27FC236}">
              <a16:creationId xmlns:a16="http://schemas.microsoft.com/office/drawing/2014/main" xmlns="" id="{00000000-0008-0000-0000-000005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18" name="AutoShape 7" descr="Eliminar">
          <a:extLst>
            <a:ext uri="{FF2B5EF4-FFF2-40B4-BE49-F238E27FC236}">
              <a16:creationId xmlns:a16="http://schemas.microsoft.com/office/drawing/2014/main" xmlns="" id="{00000000-0008-0000-0000-000006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19" name="AutoShape 1" descr="Eliminar">
          <a:extLst>
            <a:ext uri="{FF2B5EF4-FFF2-40B4-BE49-F238E27FC236}">
              <a16:creationId xmlns:a16="http://schemas.microsoft.com/office/drawing/2014/main" xmlns="" id="{00000000-0008-0000-0000-000007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20" name="AutoShape 6" descr="Eliminar">
          <a:extLst>
            <a:ext uri="{FF2B5EF4-FFF2-40B4-BE49-F238E27FC236}">
              <a16:creationId xmlns:a16="http://schemas.microsoft.com/office/drawing/2014/main" xmlns="" id="{00000000-0008-0000-0000-000008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21" name="AutoShape 7" descr="Eliminar">
          <a:extLst>
            <a:ext uri="{FF2B5EF4-FFF2-40B4-BE49-F238E27FC236}">
              <a16:creationId xmlns:a16="http://schemas.microsoft.com/office/drawing/2014/main" xmlns="" id="{00000000-0008-0000-0000-000009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1</xdr:row>
      <xdr:rowOff>228212</xdr:rowOff>
    </xdr:to>
    <xdr:sp macro="" textlink="">
      <xdr:nvSpPr>
        <xdr:cNvPr id="522" name="AutoShape 16" descr="Eliminar">
          <a:extLst>
            <a:ext uri="{FF2B5EF4-FFF2-40B4-BE49-F238E27FC236}">
              <a16:creationId xmlns:a16="http://schemas.microsoft.com/office/drawing/2014/main" xmlns="" id="{00000000-0008-0000-0000-00000A02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523" name="AutoShape 16" descr="Eliminar">
          <a:extLst>
            <a:ext uri="{FF2B5EF4-FFF2-40B4-BE49-F238E27FC236}">
              <a16:creationId xmlns:a16="http://schemas.microsoft.com/office/drawing/2014/main" xmlns="" id="{00000000-0008-0000-0000-00000B02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524" name="AutoShape 16" descr="Eliminar">
          <a:extLst>
            <a:ext uri="{FF2B5EF4-FFF2-40B4-BE49-F238E27FC236}">
              <a16:creationId xmlns:a16="http://schemas.microsoft.com/office/drawing/2014/main" xmlns="" id="{00000000-0008-0000-0000-00000C02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525" name="AutoShape 16" descr="Eliminar">
          <a:extLst>
            <a:ext uri="{FF2B5EF4-FFF2-40B4-BE49-F238E27FC236}">
              <a16:creationId xmlns:a16="http://schemas.microsoft.com/office/drawing/2014/main" xmlns="" id="{00000000-0008-0000-0000-00000D02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526" name="AutoShape 17" descr="Eliminar">
          <a:extLst>
            <a:ext uri="{FF2B5EF4-FFF2-40B4-BE49-F238E27FC236}">
              <a16:creationId xmlns:a16="http://schemas.microsoft.com/office/drawing/2014/main" xmlns="" id="{00000000-0008-0000-0000-00000E02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527" name="AutoShape 18" descr="Eliminar">
          <a:extLst>
            <a:ext uri="{FF2B5EF4-FFF2-40B4-BE49-F238E27FC236}">
              <a16:creationId xmlns:a16="http://schemas.microsoft.com/office/drawing/2014/main" xmlns="" id="{00000000-0008-0000-0000-00000F02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528" name="AutoShape 17" descr="Eliminar">
          <a:extLst>
            <a:ext uri="{FF2B5EF4-FFF2-40B4-BE49-F238E27FC236}">
              <a16:creationId xmlns:a16="http://schemas.microsoft.com/office/drawing/2014/main" xmlns="" id="{00000000-0008-0000-0000-00001002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529" name="AutoShape 18" descr="Eliminar">
          <a:extLst>
            <a:ext uri="{FF2B5EF4-FFF2-40B4-BE49-F238E27FC236}">
              <a16:creationId xmlns:a16="http://schemas.microsoft.com/office/drawing/2014/main" xmlns="" id="{00000000-0008-0000-0000-00001102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530" name="AutoShape 18" descr="Eliminar">
          <a:extLst>
            <a:ext uri="{FF2B5EF4-FFF2-40B4-BE49-F238E27FC236}">
              <a16:creationId xmlns:a16="http://schemas.microsoft.com/office/drawing/2014/main" xmlns="" id="{00000000-0008-0000-0000-00001202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531" name="AutoShape 18" descr="Eliminar">
          <a:extLst>
            <a:ext uri="{FF2B5EF4-FFF2-40B4-BE49-F238E27FC236}">
              <a16:creationId xmlns:a16="http://schemas.microsoft.com/office/drawing/2014/main" xmlns="" id="{00000000-0008-0000-0000-00001302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532" name="AutoShape 6" descr="Eliminar">
          <a:extLst>
            <a:ext uri="{FF2B5EF4-FFF2-40B4-BE49-F238E27FC236}">
              <a16:creationId xmlns:a16="http://schemas.microsoft.com/office/drawing/2014/main" xmlns="" id="{00000000-0008-0000-0000-000014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33" name="AutoShape 7" descr="Eliminar">
          <a:extLst>
            <a:ext uri="{FF2B5EF4-FFF2-40B4-BE49-F238E27FC236}">
              <a16:creationId xmlns:a16="http://schemas.microsoft.com/office/drawing/2014/main" xmlns="" id="{00000000-0008-0000-0000-000015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34" name="AutoShape 1" descr="Eliminar">
          <a:extLst>
            <a:ext uri="{FF2B5EF4-FFF2-40B4-BE49-F238E27FC236}">
              <a16:creationId xmlns:a16="http://schemas.microsoft.com/office/drawing/2014/main" xmlns="" id="{00000000-0008-0000-0000-000016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35" name="AutoShape 6" descr="Eliminar">
          <a:extLst>
            <a:ext uri="{FF2B5EF4-FFF2-40B4-BE49-F238E27FC236}">
              <a16:creationId xmlns:a16="http://schemas.microsoft.com/office/drawing/2014/main" xmlns="" id="{00000000-0008-0000-0000-000017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36" name="AutoShape 7" descr="Eliminar">
          <a:extLst>
            <a:ext uri="{FF2B5EF4-FFF2-40B4-BE49-F238E27FC236}">
              <a16:creationId xmlns:a16="http://schemas.microsoft.com/office/drawing/2014/main" xmlns="" id="{00000000-0008-0000-0000-000018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37" name="AutoShape 1" descr="Eliminar">
          <a:extLst>
            <a:ext uri="{FF2B5EF4-FFF2-40B4-BE49-F238E27FC236}">
              <a16:creationId xmlns:a16="http://schemas.microsoft.com/office/drawing/2014/main" xmlns="" id="{00000000-0008-0000-0000-000019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2</xdr:row>
      <xdr:rowOff>91472</xdr:rowOff>
    </xdr:to>
    <xdr:sp macro="" textlink="">
      <xdr:nvSpPr>
        <xdr:cNvPr id="538" name="AutoShape 7" descr="Eliminar">
          <a:extLst>
            <a:ext uri="{FF2B5EF4-FFF2-40B4-BE49-F238E27FC236}">
              <a16:creationId xmlns:a16="http://schemas.microsoft.com/office/drawing/2014/main" xmlns="" id="{00000000-0008-0000-0000-00001A020000}"/>
            </a:ext>
          </a:extLst>
        </xdr:cNvPr>
        <xdr:cNvSpPr>
          <a:spLocks noChangeAspect="1" noChangeArrowheads="1"/>
        </xdr:cNvSpPr>
      </xdr:nvSpPr>
      <xdr:spPr bwMode="auto">
        <a:xfrm>
          <a:off x="2819400" y="781050"/>
          <a:ext cx="476250" cy="8248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539" name="AutoShape 16" descr="Eliminar">
          <a:extLst>
            <a:ext uri="{FF2B5EF4-FFF2-40B4-BE49-F238E27FC236}">
              <a16:creationId xmlns:a16="http://schemas.microsoft.com/office/drawing/2014/main" xmlns="" id="{00000000-0008-0000-0000-00001B02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540" name="AutoShape 17" descr="Eliminar">
          <a:extLst>
            <a:ext uri="{FF2B5EF4-FFF2-40B4-BE49-F238E27FC236}">
              <a16:creationId xmlns:a16="http://schemas.microsoft.com/office/drawing/2014/main" xmlns="" id="{00000000-0008-0000-0000-00001C02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541" name="AutoShape 18" descr="Eliminar">
          <a:extLst>
            <a:ext uri="{FF2B5EF4-FFF2-40B4-BE49-F238E27FC236}">
              <a16:creationId xmlns:a16="http://schemas.microsoft.com/office/drawing/2014/main" xmlns="" id="{00000000-0008-0000-0000-00001D02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542" name="AutoShape 16" descr="Eliminar">
          <a:extLst>
            <a:ext uri="{FF2B5EF4-FFF2-40B4-BE49-F238E27FC236}">
              <a16:creationId xmlns:a16="http://schemas.microsoft.com/office/drawing/2014/main" xmlns="" id="{00000000-0008-0000-0000-00001E02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543" name="AutoShape 18" descr="Eliminar">
          <a:extLst>
            <a:ext uri="{FF2B5EF4-FFF2-40B4-BE49-F238E27FC236}">
              <a16:creationId xmlns:a16="http://schemas.microsoft.com/office/drawing/2014/main" xmlns="" id="{00000000-0008-0000-0000-00001F02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544" name="AutoShape 1" descr="Eliminar">
          <a:extLst>
            <a:ext uri="{FF2B5EF4-FFF2-40B4-BE49-F238E27FC236}">
              <a16:creationId xmlns:a16="http://schemas.microsoft.com/office/drawing/2014/main" xmlns="" id="{00000000-0008-0000-0000-000020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45" name="AutoShape 6" descr="Eliminar">
          <a:extLst>
            <a:ext uri="{FF2B5EF4-FFF2-40B4-BE49-F238E27FC236}">
              <a16:creationId xmlns:a16="http://schemas.microsoft.com/office/drawing/2014/main" xmlns="" id="{00000000-0008-0000-0000-000021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46" name="AutoShape 7" descr="Eliminar">
          <a:extLst>
            <a:ext uri="{FF2B5EF4-FFF2-40B4-BE49-F238E27FC236}">
              <a16:creationId xmlns:a16="http://schemas.microsoft.com/office/drawing/2014/main" xmlns="" id="{00000000-0008-0000-0000-000022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47" name="AutoShape 1" descr="Eliminar">
          <a:extLst>
            <a:ext uri="{FF2B5EF4-FFF2-40B4-BE49-F238E27FC236}">
              <a16:creationId xmlns:a16="http://schemas.microsoft.com/office/drawing/2014/main" xmlns="" id="{00000000-0008-0000-0000-000023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48" name="AutoShape 6" descr="Eliminar">
          <a:extLst>
            <a:ext uri="{FF2B5EF4-FFF2-40B4-BE49-F238E27FC236}">
              <a16:creationId xmlns:a16="http://schemas.microsoft.com/office/drawing/2014/main" xmlns="" id="{00000000-0008-0000-0000-000024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49" name="AutoShape 7" descr="Eliminar">
          <a:extLst>
            <a:ext uri="{FF2B5EF4-FFF2-40B4-BE49-F238E27FC236}">
              <a16:creationId xmlns:a16="http://schemas.microsoft.com/office/drawing/2014/main" xmlns="" id="{00000000-0008-0000-0000-000025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2</xdr:row>
      <xdr:rowOff>91472</xdr:rowOff>
    </xdr:to>
    <xdr:sp macro="" textlink="">
      <xdr:nvSpPr>
        <xdr:cNvPr id="550" name="AutoShape 7" descr="Eliminar">
          <a:extLst>
            <a:ext uri="{FF2B5EF4-FFF2-40B4-BE49-F238E27FC236}">
              <a16:creationId xmlns:a16="http://schemas.microsoft.com/office/drawing/2014/main" xmlns="" id="{00000000-0008-0000-0000-000026020000}"/>
            </a:ext>
          </a:extLst>
        </xdr:cNvPr>
        <xdr:cNvSpPr>
          <a:spLocks noChangeAspect="1" noChangeArrowheads="1"/>
        </xdr:cNvSpPr>
      </xdr:nvSpPr>
      <xdr:spPr bwMode="auto">
        <a:xfrm>
          <a:off x="2819400" y="781050"/>
          <a:ext cx="476250" cy="8248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551" name="AutoShape 16" descr="Eliminar">
          <a:extLst>
            <a:ext uri="{FF2B5EF4-FFF2-40B4-BE49-F238E27FC236}">
              <a16:creationId xmlns:a16="http://schemas.microsoft.com/office/drawing/2014/main" xmlns="" id="{00000000-0008-0000-0000-00002702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552" name="AutoShape 17" descr="Eliminar">
          <a:extLst>
            <a:ext uri="{FF2B5EF4-FFF2-40B4-BE49-F238E27FC236}">
              <a16:creationId xmlns:a16="http://schemas.microsoft.com/office/drawing/2014/main" xmlns="" id="{00000000-0008-0000-0000-00002802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553" name="AutoShape 18" descr="Eliminar">
          <a:extLst>
            <a:ext uri="{FF2B5EF4-FFF2-40B4-BE49-F238E27FC236}">
              <a16:creationId xmlns:a16="http://schemas.microsoft.com/office/drawing/2014/main" xmlns="" id="{00000000-0008-0000-0000-00002902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554" name="AutoShape 16" descr="Eliminar">
          <a:extLst>
            <a:ext uri="{FF2B5EF4-FFF2-40B4-BE49-F238E27FC236}">
              <a16:creationId xmlns:a16="http://schemas.microsoft.com/office/drawing/2014/main" xmlns="" id="{00000000-0008-0000-0000-00002A02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555" name="AutoShape 18" descr="Eliminar">
          <a:extLst>
            <a:ext uri="{FF2B5EF4-FFF2-40B4-BE49-F238E27FC236}">
              <a16:creationId xmlns:a16="http://schemas.microsoft.com/office/drawing/2014/main" xmlns="" id="{00000000-0008-0000-0000-00002B02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556" name="AutoShape 1" descr="Eliminar">
          <a:extLst>
            <a:ext uri="{FF2B5EF4-FFF2-40B4-BE49-F238E27FC236}">
              <a16:creationId xmlns:a16="http://schemas.microsoft.com/office/drawing/2014/main" xmlns="" id="{00000000-0008-0000-0000-00002C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57" name="AutoShape 6" descr="Eliminar">
          <a:extLst>
            <a:ext uri="{FF2B5EF4-FFF2-40B4-BE49-F238E27FC236}">
              <a16:creationId xmlns:a16="http://schemas.microsoft.com/office/drawing/2014/main" xmlns="" id="{00000000-0008-0000-0000-00002D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58" name="AutoShape 7" descr="Eliminar">
          <a:extLst>
            <a:ext uri="{FF2B5EF4-FFF2-40B4-BE49-F238E27FC236}">
              <a16:creationId xmlns:a16="http://schemas.microsoft.com/office/drawing/2014/main" xmlns="" id="{00000000-0008-0000-0000-00002E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59" name="AutoShape 1" descr="Eliminar">
          <a:extLst>
            <a:ext uri="{FF2B5EF4-FFF2-40B4-BE49-F238E27FC236}">
              <a16:creationId xmlns:a16="http://schemas.microsoft.com/office/drawing/2014/main" xmlns="" id="{00000000-0008-0000-0000-00002F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60" name="AutoShape 6" descr="Eliminar">
          <a:extLst>
            <a:ext uri="{FF2B5EF4-FFF2-40B4-BE49-F238E27FC236}">
              <a16:creationId xmlns:a16="http://schemas.microsoft.com/office/drawing/2014/main" xmlns="" id="{00000000-0008-0000-0000-000030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2</xdr:row>
      <xdr:rowOff>91472</xdr:rowOff>
    </xdr:to>
    <xdr:sp macro="" textlink="">
      <xdr:nvSpPr>
        <xdr:cNvPr id="561" name="AutoShape 7" descr="Eliminar">
          <a:extLst>
            <a:ext uri="{FF2B5EF4-FFF2-40B4-BE49-F238E27FC236}">
              <a16:creationId xmlns:a16="http://schemas.microsoft.com/office/drawing/2014/main" xmlns="" id="{00000000-0008-0000-0000-000031020000}"/>
            </a:ext>
          </a:extLst>
        </xdr:cNvPr>
        <xdr:cNvSpPr>
          <a:spLocks noChangeAspect="1" noChangeArrowheads="1"/>
        </xdr:cNvSpPr>
      </xdr:nvSpPr>
      <xdr:spPr bwMode="auto">
        <a:xfrm>
          <a:off x="2819400" y="781050"/>
          <a:ext cx="476250" cy="8248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2</xdr:row>
      <xdr:rowOff>91472</xdr:rowOff>
    </xdr:to>
    <xdr:sp macro="" textlink="">
      <xdr:nvSpPr>
        <xdr:cNvPr id="562" name="AutoShape 7" descr="Eliminar">
          <a:extLst>
            <a:ext uri="{FF2B5EF4-FFF2-40B4-BE49-F238E27FC236}">
              <a16:creationId xmlns:a16="http://schemas.microsoft.com/office/drawing/2014/main" xmlns="" id="{00000000-0008-0000-0000-000032020000}"/>
            </a:ext>
          </a:extLst>
        </xdr:cNvPr>
        <xdr:cNvSpPr>
          <a:spLocks noChangeAspect="1" noChangeArrowheads="1"/>
        </xdr:cNvSpPr>
      </xdr:nvSpPr>
      <xdr:spPr bwMode="auto">
        <a:xfrm>
          <a:off x="2819400" y="781050"/>
          <a:ext cx="476250" cy="8248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563" name="AutoShape 17" descr="Eliminar">
          <a:extLst>
            <a:ext uri="{FF2B5EF4-FFF2-40B4-BE49-F238E27FC236}">
              <a16:creationId xmlns:a16="http://schemas.microsoft.com/office/drawing/2014/main" xmlns="" id="{00000000-0008-0000-0000-00003302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564" name="AutoShape 18" descr="Eliminar">
          <a:extLst>
            <a:ext uri="{FF2B5EF4-FFF2-40B4-BE49-F238E27FC236}">
              <a16:creationId xmlns:a16="http://schemas.microsoft.com/office/drawing/2014/main" xmlns="" id="{00000000-0008-0000-0000-00003402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565" name="AutoShape 1" descr="Eliminar">
          <a:extLst>
            <a:ext uri="{FF2B5EF4-FFF2-40B4-BE49-F238E27FC236}">
              <a16:creationId xmlns:a16="http://schemas.microsoft.com/office/drawing/2014/main" xmlns="" id="{00000000-0008-0000-0000-000035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66" name="AutoShape 6" descr="Eliminar">
          <a:extLst>
            <a:ext uri="{FF2B5EF4-FFF2-40B4-BE49-F238E27FC236}">
              <a16:creationId xmlns:a16="http://schemas.microsoft.com/office/drawing/2014/main" xmlns="" id="{00000000-0008-0000-0000-000036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67" name="AutoShape 7" descr="Eliminar">
          <a:extLst>
            <a:ext uri="{FF2B5EF4-FFF2-40B4-BE49-F238E27FC236}">
              <a16:creationId xmlns:a16="http://schemas.microsoft.com/office/drawing/2014/main" xmlns="" id="{00000000-0008-0000-0000-000037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68" name="AutoShape 1" descr="Eliminar">
          <a:extLst>
            <a:ext uri="{FF2B5EF4-FFF2-40B4-BE49-F238E27FC236}">
              <a16:creationId xmlns:a16="http://schemas.microsoft.com/office/drawing/2014/main" xmlns="" id="{00000000-0008-0000-0000-000038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69" name="AutoShape 6" descr="Eliminar">
          <a:extLst>
            <a:ext uri="{FF2B5EF4-FFF2-40B4-BE49-F238E27FC236}">
              <a16:creationId xmlns:a16="http://schemas.microsoft.com/office/drawing/2014/main" xmlns="" id="{00000000-0008-0000-0000-000039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70" name="AutoShape 7" descr="Eliminar">
          <a:extLst>
            <a:ext uri="{FF2B5EF4-FFF2-40B4-BE49-F238E27FC236}">
              <a16:creationId xmlns:a16="http://schemas.microsoft.com/office/drawing/2014/main" xmlns="" id="{00000000-0008-0000-0000-00003A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1</xdr:row>
      <xdr:rowOff>231127</xdr:rowOff>
    </xdr:to>
    <xdr:sp macro="" textlink="">
      <xdr:nvSpPr>
        <xdr:cNvPr id="571" name="AutoShape 16" descr="Eliminar">
          <a:extLst>
            <a:ext uri="{FF2B5EF4-FFF2-40B4-BE49-F238E27FC236}">
              <a16:creationId xmlns:a16="http://schemas.microsoft.com/office/drawing/2014/main" xmlns="" id="{00000000-0008-0000-0000-00003B02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572" name="AutoShape 17" descr="Eliminar">
          <a:extLst>
            <a:ext uri="{FF2B5EF4-FFF2-40B4-BE49-F238E27FC236}">
              <a16:creationId xmlns:a16="http://schemas.microsoft.com/office/drawing/2014/main" xmlns="" id="{00000000-0008-0000-0000-00003C02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573" name="AutoShape 18" descr="Eliminar">
          <a:extLst>
            <a:ext uri="{FF2B5EF4-FFF2-40B4-BE49-F238E27FC236}">
              <a16:creationId xmlns:a16="http://schemas.microsoft.com/office/drawing/2014/main" xmlns="" id="{00000000-0008-0000-0000-00003D02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574" name="AutoShape 16" descr="Eliminar">
          <a:extLst>
            <a:ext uri="{FF2B5EF4-FFF2-40B4-BE49-F238E27FC236}">
              <a16:creationId xmlns:a16="http://schemas.microsoft.com/office/drawing/2014/main" xmlns="" id="{00000000-0008-0000-0000-00003E02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575" name="AutoShape 18" descr="Eliminar">
          <a:extLst>
            <a:ext uri="{FF2B5EF4-FFF2-40B4-BE49-F238E27FC236}">
              <a16:creationId xmlns:a16="http://schemas.microsoft.com/office/drawing/2014/main" xmlns="" id="{00000000-0008-0000-0000-00003F02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576" name="AutoShape 1" descr="Eliminar">
          <a:extLst>
            <a:ext uri="{FF2B5EF4-FFF2-40B4-BE49-F238E27FC236}">
              <a16:creationId xmlns:a16="http://schemas.microsoft.com/office/drawing/2014/main" xmlns="" id="{00000000-0008-0000-0000-000040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77" name="AutoShape 6" descr="Eliminar">
          <a:extLst>
            <a:ext uri="{FF2B5EF4-FFF2-40B4-BE49-F238E27FC236}">
              <a16:creationId xmlns:a16="http://schemas.microsoft.com/office/drawing/2014/main" xmlns="" id="{00000000-0008-0000-0000-000041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78" name="AutoShape 7" descr="Eliminar">
          <a:extLst>
            <a:ext uri="{FF2B5EF4-FFF2-40B4-BE49-F238E27FC236}">
              <a16:creationId xmlns:a16="http://schemas.microsoft.com/office/drawing/2014/main" xmlns="" id="{00000000-0008-0000-0000-000042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79" name="AutoShape 1" descr="Eliminar">
          <a:extLst>
            <a:ext uri="{FF2B5EF4-FFF2-40B4-BE49-F238E27FC236}">
              <a16:creationId xmlns:a16="http://schemas.microsoft.com/office/drawing/2014/main" xmlns="" id="{00000000-0008-0000-0000-000043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80" name="AutoShape 6" descr="Eliminar">
          <a:extLst>
            <a:ext uri="{FF2B5EF4-FFF2-40B4-BE49-F238E27FC236}">
              <a16:creationId xmlns:a16="http://schemas.microsoft.com/office/drawing/2014/main" xmlns="" id="{00000000-0008-0000-0000-000044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81" name="AutoShape 7" descr="Eliminar">
          <a:extLst>
            <a:ext uri="{FF2B5EF4-FFF2-40B4-BE49-F238E27FC236}">
              <a16:creationId xmlns:a16="http://schemas.microsoft.com/office/drawing/2014/main" xmlns="" id="{00000000-0008-0000-0000-000045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1</xdr:row>
      <xdr:rowOff>228212</xdr:rowOff>
    </xdr:to>
    <xdr:sp macro="" textlink="">
      <xdr:nvSpPr>
        <xdr:cNvPr id="582" name="AutoShape 16" descr="Eliminar">
          <a:extLst>
            <a:ext uri="{FF2B5EF4-FFF2-40B4-BE49-F238E27FC236}">
              <a16:creationId xmlns:a16="http://schemas.microsoft.com/office/drawing/2014/main" xmlns="" id="{00000000-0008-0000-0000-00004602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583" name="AutoShape 16" descr="Eliminar">
          <a:extLst>
            <a:ext uri="{FF2B5EF4-FFF2-40B4-BE49-F238E27FC236}">
              <a16:creationId xmlns:a16="http://schemas.microsoft.com/office/drawing/2014/main" xmlns="" id="{00000000-0008-0000-0000-00004702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584" name="AutoShape 16" descr="Eliminar">
          <a:extLst>
            <a:ext uri="{FF2B5EF4-FFF2-40B4-BE49-F238E27FC236}">
              <a16:creationId xmlns:a16="http://schemas.microsoft.com/office/drawing/2014/main" xmlns="" id="{00000000-0008-0000-0000-00004802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231127</xdr:rowOff>
    </xdr:to>
    <xdr:sp macro="" textlink="">
      <xdr:nvSpPr>
        <xdr:cNvPr id="585" name="AutoShape 16" descr="Eliminar">
          <a:extLst>
            <a:ext uri="{FF2B5EF4-FFF2-40B4-BE49-F238E27FC236}">
              <a16:creationId xmlns:a16="http://schemas.microsoft.com/office/drawing/2014/main" xmlns="" id="{00000000-0008-0000-0000-00004902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586" name="AutoShape 17" descr="Eliminar">
          <a:extLst>
            <a:ext uri="{FF2B5EF4-FFF2-40B4-BE49-F238E27FC236}">
              <a16:creationId xmlns:a16="http://schemas.microsoft.com/office/drawing/2014/main" xmlns="" id="{00000000-0008-0000-0000-00004A02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587" name="AutoShape 18" descr="Eliminar">
          <a:extLst>
            <a:ext uri="{FF2B5EF4-FFF2-40B4-BE49-F238E27FC236}">
              <a16:creationId xmlns:a16="http://schemas.microsoft.com/office/drawing/2014/main" xmlns="" id="{00000000-0008-0000-0000-00004B02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588" name="AutoShape 17" descr="Eliminar">
          <a:extLst>
            <a:ext uri="{FF2B5EF4-FFF2-40B4-BE49-F238E27FC236}">
              <a16:creationId xmlns:a16="http://schemas.microsoft.com/office/drawing/2014/main" xmlns="" id="{00000000-0008-0000-0000-00004C02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589" name="AutoShape 18" descr="Eliminar">
          <a:extLst>
            <a:ext uri="{FF2B5EF4-FFF2-40B4-BE49-F238E27FC236}">
              <a16:creationId xmlns:a16="http://schemas.microsoft.com/office/drawing/2014/main" xmlns="" id="{00000000-0008-0000-0000-00004D02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590" name="AutoShape 18" descr="Eliminar">
          <a:extLst>
            <a:ext uri="{FF2B5EF4-FFF2-40B4-BE49-F238E27FC236}">
              <a16:creationId xmlns:a16="http://schemas.microsoft.com/office/drawing/2014/main" xmlns="" id="{00000000-0008-0000-0000-00004E02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591" name="AutoShape 18" descr="Eliminar">
          <a:extLst>
            <a:ext uri="{FF2B5EF4-FFF2-40B4-BE49-F238E27FC236}">
              <a16:creationId xmlns:a16="http://schemas.microsoft.com/office/drawing/2014/main" xmlns="" id="{00000000-0008-0000-0000-00004F02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592" name="AutoShape 6" descr="Eliminar">
          <a:extLst>
            <a:ext uri="{FF2B5EF4-FFF2-40B4-BE49-F238E27FC236}">
              <a16:creationId xmlns:a16="http://schemas.microsoft.com/office/drawing/2014/main" xmlns="" id="{00000000-0008-0000-0000-000050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93" name="AutoShape 7" descr="Eliminar">
          <a:extLst>
            <a:ext uri="{FF2B5EF4-FFF2-40B4-BE49-F238E27FC236}">
              <a16:creationId xmlns:a16="http://schemas.microsoft.com/office/drawing/2014/main" xmlns="" id="{00000000-0008-0000-0000-000051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94" name="AutoShape 1" descr="Eliminar">
          <a:extLst>
            <a:ext uri="{FF2B5EF4-FFF2-40B4-BE49-F238E27FC236}">
              <a16:creationId xmlns:a16="http://schemas.microsoft.com/office/drawing/2014/main" xmlns="" id="{00000000-0008-0000-0000-000052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95" name="AutoShape 6" descr="Eliminar">
          <a:extLst>
            <a:ext uri="{FF2B5EF4-FFF2-40B4-BE49-F238E27FC236}">
              <a16:creationId xmlns:a16="http://schemas.microsoft.com/office/drawing/2014/main" xmlns="" id="{00000000-0008-0000-0000-000053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96" name="AutoShape 7" descr="Eliminar">
          <a:extLst>
            <a:ext uri="{FF2B5EF4-FFF2-40B4-BE49-F238E27FC236}">
              <a16:creationId xmlns:a16="http://schemas.microsoft.com/office/drawing/2014/main" xmlns="" id="{00000000-0008-0000-0000-000054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597" name="AutoShape 1" descr="Eliminar">
          <a:extLst>
            <a:ext uri="{FF2B5EF4-FFF2-40B4-BE49-F238E27FC236}">
              <a16:creationId xmlns:a16="http://schemas.microsoft.com/office/drawing/2014/main" xmlns="" id="{00000000-0008-0000-0000-000055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1</xdr:row>
      <xdr:rowOff>231127</xdr:rowOff>
    </xdr:to>
    <xdr:sp macro="" textlink="">
      <xdr:nvSpPr>
        <xdr:cNvPr id="598" name="AutoShape 16" descr="Eliminar">
          <a:extLst>
            <a:ext uri="{FF2B5EF4-FFF2-40B4-BE49-F238E27FC236}">
              <a16:creationId xmlns:a16="http://schemas.microsoft.com/office/drawing/2014/main" xmlns="" id="{00000000-0008-0000-0000-00005602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599" name="AutoShape 17" descr="Eliminar">
          <a:extLst>
            <a:ext uri="{FF2B5EF4-FFF2-40B4-BE49-F238E27FC236}">
              <a16:creationId xmlns:a16="http://schemas.microsoft.com/office/drawing/2014/main" xmlns="" id="{00000000-0008-0000-0000-00005702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600" name="AutoShape 18" descr="Eliminar">
          <a:extLst>
            <a:ext uri="{FF2B5EF4-FFF2-40B4-BE49-F238E27FC236}">
              <a16:creationId xmlns:a16="http://schemas.microsoft.com/office/drawing/2014/main" xmlns="" id="{00000000-0008-0000-0000-00005802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601" name="AutoShape 16" descr="Eliminar">
          <a:extLst>
            <a:ext uri="{FF2B5EF4-FFF2-40B4-BE49-F238E27FC236}">
              <a16:creationId xmlns:a16="http://schemas.microsoft.com/office/drawing/2014/main" xmlns="" id="{00000000-0008-0000-0000-00005902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602" name="AutoShape 18" descr="Eliminar">
          <a:extLst>
            <a:ext uri="{FF2B5EF4-FFF2-40B4-BE49-F238E27FC236}">
              <a16:creationId xmlns:a16="http://schemas.microsoft.com/office/drawing/2014/main" xmlns="" id="{00000000-0008-0000-0000-00005A02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603" name="AutoShape 1" descr="Eliminar">
          <a:extLst>
            <a:ext uri="{FF2B5EF4-FFF2-40B4-BE49-F238E27FC236}">
              <a16:creationId xmlns:a16="http://schemas.microsoft.com/office/drawing/2014/main" xmlns="" id="{00000000-0008-0000-0000-00005B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604" name="AutoShape 6" descr="Eliminar">
          <a:extLst>
            <a:ext uri="{FF2B5EF4-FFF2-40B4-BE49-F238E27FC236}">
              <a16:creationId xmlns:a16="http://schemas.microsoft.com/office/drawing/2014/main" xmlns="" id="{00000000-0008-0000-0000-00005C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605" name="AutoShape 7" descr="Eliminar">
          <a:extLst>
            <a:ext uri="{FF2B5EF4-FFF2-40B4-BE49-F238E27FC236}">
              <a16:creationId xmlns:a16="http://schemas.microsoft.com/office/drawing/2014/main" xmlns="" id="{00000000-0008-0000-0000-00005D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606" name="AutoShape 1" descr="Eliminar">
          <a:extLst>
            <a:ext uri="{FF2B5EF4-FFF2-40B4-BE49-F238E27FC236}">
              <a16:creationId xmlns:a16="http://schemas.microsoft.com/office/drawing/2014/main" xmlns="" id="{00000000-0008-0000-0000-00005E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607" name="AutoShape 6" descr="Eliminar">
          <a:extLst>
            <a:ext uri="{FF2B5EF4-FFF2-40B4-BE49-F238E27FC236}">
              <a16:creationId xmlns:a16="http://schemas.microsoft.com/office/drawing/2014/main" xmlns="" id="{00000000-0008-0000-0000-00005F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608" name="AutoShape 7" descr="Eliminar">
          <a:extLst>
            <a:ext uri="{FF2B5EF4-FFF2-40B4-BE49-F238E27FC236}">
              <a16:creationId xmlns:a16="http://schemas.microsoft.com/office/drawing/2014/main" xmlns="" id="{00000000-0008-0000-0000-000060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476250</xdr:colOff>
      <xdr:row>1</xdr:row>
      <xdr:rowOff>231127</xdr:rowOff>
    </xdr:to>
    <xdr:sp macro="" textlink="">
      <xdr:nvSpPr>
        <xdr:cNvPr id="609" name="AutoShape 16" descr="Eliminar">
          <a:extLst>
            <a:ext uri="{FF2B5EF4-FFF2-40B4-BE49-F238E27FC236}">
              <a16:creationId xmlns:a16="http://schemas.microsoft.com/office/drawing/2014/main" xmlns="" id="{00000000-0008-0000-0000-000061020000}"/>
            </a:ext>
          </a:extLst>
        </xdr:cNvPr>
        <xdr:cNvSpPr>
          <a:spLocks noChangeAspect="1" noChangeArrowheads="1"/>
        </xdr:cNvSpPr>
      </xdr:nvSpPr>
      <xdr:spPr bwMode="auto">
        <a:xfrm>
          <a:off x="2819400" y="781050"/>
          <a:ext cx="476250" cy="459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610" name="AutoShape 17" descr="Eliminar">
          <a:extLst>
            <a:ext uri="{FF2B5EF4-FFF2-40B4-BE49-F238E27FC236}">
              <a16:creationId xmlns:a16="http://schemas.microsoft.com/office/drawing/2014/main" xmlns="" id="{00000000-0008-0000-0000-00006202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228212</xdr:rowOff>
    </xdr:to>
    <xdr:sp macro="" textlink="">
      <xdr:nvSpPr>
        <xdr:cNvPr id="611" name="AutoShape 18" descr="Eliminar">
          <a:extLst>
            <a:ext uri="{FF2B5EF4-FFF2-40B4-BE49-F238E27FC236}">
              <a16:creationId xmlns:a16="http://schemas.microsoft.com/office/drawing/2014/main" xmlns="" id="{00000000-0008-0000-0000-000063020000}"/>
            </a:ext>
          </a:extLst>
        </xdr:cNvPr>
        <xdr:cNvSpPr>
          <a:spLocks noChangeAspect="1" noChangeArrowheads="1"/>
        </xdr:cNvSpPr>
      </xdr:nvSpPr>
      <xdr:spPr bwMode="auto">
        <a:xfrm>
          <a:off x="2819400" y="781050"/>
          <a:ext cx="476250" cy="4568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612" name="AutoShape 16" descr="Eliminar">
          <a:extLst>
            <a:ext uri="{FF2B5EF4-FFF2-40B4-BE49-F238E27FC236}">
              <a16:creationId xmlns:a16="http://schemas.microsoft.com/office/drawing/2014/main" xmlns="" id="{00000000-0008-0000-0000-00006402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476250</xdr:colOff>
      <xdr:row>1</xdr:row>
      <xdr:rowOff>228211</xdr:rowOff>
    </xdr:to>
    <xdr:sp macro="" textlink="">
      <xdr:nvSpPr>
        <xdr:cNvPr id="613" name="AutoShape 18" descr="Eliminar">
          <a:extLst>
            <a:ext uri="{FF2B5EF4-FFF2-40B4-BE49-F238E27FC236}">
              <a16:creationId xmlns:a16="http://schemas.microsoft.com/office/drawing/2014/main" xmlns="" id="{00000000-0008-0000-0000-000065020000}"/>
            </a:ext>
          </a:extLst>
        </xdr:cNvPr>
        <xdr:cNvSpPr>
          <a:spLocks noChangeAspect="1" noChangeArrowheads="1"/>
        </xdr:cNvSpPr>
      </xdr:nvSpPr>
      <xdr:spPr bwMode="auto">
        <a:xfrm>
          <a:off x="2819400" y="781050"/>
          <a:ext cx="476250" cy="4568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476250" cy="476250"/>
    <xdr:sp macro="" textlink="">
      <xdr:nvSpPr>
        <xdr:cNvPr id="614" name="AutoShape 1" descr="Eliminar">
          <a:extLst>
            <a:ext uri="{FF2B5EF4-FFF2-40B4-BE49-F238E27FC236}">
              <a16:creationId xmlns:a16="http://schemas.microsoft.com/office/drawing/2014/main" xmlns="" id="{00000000-0008-0000-0000-000066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615" name="AutoShape 6" descr="Eliminar">
          <a:extLst>
            <a:ext uri="{FF2B5EF4-FFF2-40B4-BE49-F238E27FC236}">
              <a16:creationId xmlns:a16="http://schemas.microsoft.com/office/drawing/2014/main" xmlns="" id="{00000000-0008-0000-0000-000067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616" name="AutoShape 7" descr="Eliminar">
          <a:extLst>
            <a:ext uri="{FF2B5EF4-FFF2-40B4-BE49-F238E27FC236}">
              <a16:creationId xmlns:a16="http://schemas.microsoft.com/office/drawing/2014/main" xmlns="" id="{00000000-0008-0000-0000-000068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617" name="AutoShape 1" descr="Eliminar">
          <a:extLst>
            <a:ext uri="{FF2B5EF4-FFF2-40B4-BE49-F238E27FC236}">
              <a16:creationId xmlns:a16="http://schemas.microsoft.com/office/drawing/2014/main" xmlns="" id="{00000000-0008-0000-0000-000069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476250" cy="476250"/>
    <xdr:sp macro="" textlink="">
      <xdr:nvSpPr>
        <xdr:cNvPr id="618" name="AutoShape 6" descr="Eliminar">
          <a:extLst>
            <a:ext uri="{FF2B5EF4-FFF2-40B4-BE49-F238E27FC236}">
              <a16:creationId xmlns:a16="http://schemas.microsoft.com/office/drawing/2014/main" xmlns="" id="{00000000-0008-0000-0000-00006A020000}"/>
            </a:ext>
          </a:extLst>
        </xdr:cNvPr>
        <xdr:cNvSpPr>
          <a:spLocks noChangeAspect="1" noChangeArrowheads="1"/>
        </xdr:cNvSpPr>
      </xdr:nvSpPr>
      <xdr:spPr bwMode="auto">
        <a:xfrm>
          <a:off x="2819400" y="78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la009.server/Documents/SEGUIMIENTO%20-PLANEACION%202021-2023/GENERAL%20PROGRAMA%20CONSILIUM/Plan%20indicativo%20homologado-%20KIT%20TERRITORIAL%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la047/Downloads/Users/Usuario/Desktop/PLAN_INVERSIONES_2_P.D.xlsx(VERSION_ANTONIO%2021%20Abri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nts\2021\PLAN%20DE%20ACCION\PLAN%20ACCION%20%202021%20FORMATO%20v1gobern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 2020-2023 "/>
      <sheetName val="fisico 2020"/>
      <sheetName val="Fisico 2021 REAL"/>
      <sheetName val="Fisico 2022"/>
      <sheetName val="Listas"/>
      <sheetName val="ListasPDET"/>
      <sheetName val="Iniciativas"/>
      <sheetName val="Catálogo"/>
      <sheetName val="Paz"/>
      <sheetName val="Víctimas"/>
      <sheetName val="ODS"/>
      <sheetName val="PI_Ejec"/>
    </sheetNames>
    <sheetDataSet>
      <sheetData sheetId="0"/>
      <sheetData sheetId="1"/>
      <sheetData sheetId="2"/>
      <sheetData sheetId="3"/>
      <sheetData sheetId="4"/>
      <sheetData sheetId="5"/>
      <sheetData sheetId="6"/>
      <sheetData sheetId="7">
        <row r="5">
          <cell r="B5" t="str">
            <v>Agricultura y desarrollo rural</v>
          </cell>
        </row>
        <row r="6">
          <cell r="B6" t="str">
            <v>Ambiente y desarrollo sostenible</v>
          </cell>
        </row>
        <row r="7">
          <cell r="B7" t="str">
            <v>Ciencia, tecnología e innovación</v>
          </cell>
        </row>
        <row r="8">
          <cell r="B8" t="str">
            <v>Comercio, industria y turismo</v>
          </cell>
        </row>
        <row r="9">
          <cell r="B9" t="str">
            <v>Cultura</v>
          </cell>
        </row>
        <row r="10">
          <cell r="B10" t="str">
            <v>Deporte y recreación</v>
          </cell>
        </row>
        <row r="11">
          <cell r="B11" t="str">
            <v>Educación</v>
          </cell>
        </row>
        <row r="12">
          <cell r="B12" t="str">
            <v>Gobierno territorial</v>
          </cell>
        </row>
        <row r="13">
          <cell r="B13" t="str">
            <v>Inclusión social y reconciliación</v>
          </cell>
        </row>
        <row r="14">
          <cell r="B14" t="str">
            <v>Información estadística</v>
          </cell>
        </row>
        <row r="15">
          <cell r="B15" t="str">
            <v>Justicia y del derecho</v>
          </cell>
        </row>
        <row r="16">
          <cell r="B16" t="str">
            <v>Minas y energía</v>
          </cell>
        </row>
        <row r="17">
          <cell r="B17" t="str">
            <v>Salud y protección social</v>
          </cell>
        </row>
        <row r="18">
          <cell r="B18" t="str">
            <v>Tecnologías de la información y las comunicaciones</v>
          </cell>
        </row>
        <row r="19">
          <cell r="B19" t="str">
            <v>Trabajo</v>
          </cell>
        </row>
        <row r="20">
          <cell r="B20" t="str">
            <v>Transporte</v>
          </cell>
        </row>
        <row r="21">
          <cell r="B21" t="str">
            <v>Vivienda, ciudad y territorio</v>
          </cell>
        </row>
      </sheetData>
      <sheetData sheetId="8"/>
      <sheetData sheetId="9"/>
      <sheetData sheetId="10">
        <row r="2">
          <cell r="A2" t="str">
            <v>Sin relación con los ODS</v>
          </cell>
        </row>
        <row r="3">
          <cell r="A3" t="str">
            <v>ODS 1. Fin de la pobreza</v>
          </cell>
        </row>
        <row r="4">
          <cell r="A4" t="str">
            <v>ODS 2. Hambre cero</v>
          </cell>
        </row>
        <row r="5">
          <cell r="A5" t="str">
            <v>ODS 3. Salud y bienestar</v>
          </cell>
        </row>
        <row r="6">
          <cell r="A6" t="str">
            <v>ODS 4. Educación de calidad</v>
          </cell>
        </row>
        <row r="7">
          <cell r="A7" t="str">
            <v>ODS 5. Igualdad de género</v>
          </cell>
        </row>
        <row r="8">
          <cell r="A8" t="str">
            <v>ODS 6. Agua limpia y saneamiento</v>
          </cell>
        </row>
        <row r="9">
          <cell r="A9" t="str">
            <v>ODS 7. Energía asequible y no contaminante</v>
          </cell>
        </row>
        <row r="10">
          <cell r="A10" t="str">
            <v>ODS 8. Trabajo decente y crecimiento económico</v>
          </cell>
        </row>
        <row r="11">
          <cell r="A11" t="str">
            <v>ODS 9. Industria, innovación e infraestructuras</v>
          </cell>
        </row>
        <row r="12">
          <cell r="A12" t="str">
            <v>ODS 10. Reducción de las desigualdades</v>
          </cell>
        </row>
        <row r="13">
          <cell r="A13" t="str">
            <v>ODS 11. Ciudades y comunidades sostenibles</v>
          </cell>
        </row>
        <row r="14">
          <cell r="A14" t="str">
            <v>ODS 12. Producción y consumo responsables</v>
          </cell>
        </row>
        <row r="15">
          <cell r="A15" t="str">
            <v>ODS 13. Acción por el clima</v>
          </cell>
        </row>
        <row r="16">
          <cell r="A16" t="str">
            <v>ODS 14. Vida submarina</v>
          </cell>
        </row>
        <row r="17">
          <cell r="A17" t="str">
            <v>ODS 15. Vida de ecosistemas terrestres</v>
          </cell>
        </row>
        <row r="18">
          <cell r="A18" t="str">
            <v>ODS 16. Paz, justicia e instituciones sólidas</v>
          </cell>
        </row>
        <row r="19">
          <cell r="A19" t="str">
            <v>ODS 17. Alianzas para lograr los objetivos</v>
          </cell>
        </row>
      </sheetData>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i"/>
      <sheetName val="MODIFICADO 25 NOV"/>
      <sheetName val="MODIFICADO 24 FEB (12)"/>
      <sheetName val="PTO 24 FEB"/>
      <sheetName val=" EGRE SEC CENT"/>
      <sheetName val="ING SEC CENT"/>
      <sheetName val="PROYECTOS ESTRATEGICOS"/>
      <sheetName val="Gastos_Inversión_2012"/>
      <sheetName val="RESUMEN"/>
      <sheetName val="POAI 2012-2015"/>
      <sheetName val="POR SECTORES EJECUTADO 31 DE M"/>
      <sheetName val="Analisis de alternativas"/>
      <sheetName val="ftes y usos"/>
      <sheetName val="Deuda"/>
      <sheetName val="SGP"/>
      <sheetName val="INDICADORES DEUDA"/>
      <sheetName val="Hoja3"/>
      <sheetName val="Hoja2"/>
    </sheetNames>
    <sheetDataSet>
      <sheetData sheetId="0" refreshError="1"/>
      <sheetData sheetId="1" refreshError="1"/>
      <sheetData sheetId="2" refreshError="1"/>
      <sheetData sheetId="3" refreshError="1"/>
      <sheetData sheetId="4">
        <row r="102">
          <cell r="AA102">
            <v>219902577500</v>
          </cell>
        </row>
      </sheetData>
      <sheetData sheetId="5">
        <row r="5">
          <cell r="Z5">
            <v>127071249624</v>
          </cell>
        </row>
      </sheetData>
      <sheetData sheetId="6">
        <row r="5">
          <cell r="Z5">
            <v>127071249624</v>
          </cell>
        </row>
      </sheetData>
      <sheetData sheetId="7">
        <row r="29">
          <cell r="G29">
            <v>301227119205.59802</v>
          </cell>
        </row>
      </sheetData>
      <sheetData sheetId="8" refreshError="1"/>
      <sheetData sheetId="9">
        <row r="449">
          <cell r="Z449">
            <v>280820231681</v>
          </cell>
        </row>
      </sheetData>
      <sheetData sheetId="10">
        <row r="437">
          <cell r="M437">
            <v>16651493620</v>
          </cell>
        </row>
      </sheetData>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ÒN"/>
      <sheetName val="Hoja1"/>
      <sheetName val="Hoja2"/>
    </sheetNames>
    <sheetDataSet>
      <sheetData sheetId="0" refreshError="1"/>
      <sheetData sheetId="1">
        <row r="4">
          <cell r="A4" t="str">
            <v>1. EQUIDAD</v>
          </cell>
          <cell r="F4" t="str">
            <v>1. Tolima, tierra de inclusión y bienestar</v>
          </cell>
        </row>
        <row r="5">
          <cell r="A5" t="str">
            <v>2. COMPETITIVIDAD</v>
          </cell>
          <cell r="F5" t="str">
            <v>2. Tolima, tierra de oportunidades</v>
          </cell>
        </row>
        <row r="6">
          <cell r="A6" t="str">
            <v>3. GOBERNABILIDAD</v>
          </cell>
          <cell r="F6" t="str">
            <v>3. Tolima, Gobierno de paz, unidad y reconciliación</v>
          </cell>
        </row>
        <row r="7">
          <cell r="A7" t="str">
            <v>4. SOSTENIBILIDAD</v>
          </cell>
          <cell r="F7" t="str">
            <v>4. Tolima, Territorio de conciencia ambiental</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I131"/>
  <sheetViews>
    <sheetView showGridLines="0" tabSelected="1" topLeftCell="DU103" zoomScale="60" zoomScaleNormal="60" workbookViewId="0">
      <selection activeCell="EG116" sqref="EG116"/>
    </sheetView>
  </sheetViews>
  <sheetFormatPr baseColWidth="10" defaultColWidth="11.44140625" defaultRowHeight="15"/>
  <cols>
    <col min="1" max="1" width="30.44140625" style="1" customWidth="1"/>
    <col min="2" max="2" width="50.44140625" style="24" customWidth="1"/>
    <col min="3" max="3" width="25.44140625" style="1" customWidth="1"/>
    <col min="4" max="4" width="20" style="1" customWidth="1"/>
    <col min="5" max="5" width="18.44140625" style="1" customWidth="1"/>
    <col min="6" max="6" width="20.33203125" style="1" customWidth="1"/>
    <col min="7" max="7" width="18.44140625" style="1" customWidth="1"/>
    <col min="8" max="8" width="17.44140625" style="1" customWidth="1"/>
    <col min="9" max="9" width="15.5546875" style="1" customWidth="1"/>
    <col min="10" max="10" width="12.5546875" style="1" customWidth="1"/>
    <col min="11" max="11" width="61.88671875" style="30" customWidth="1"/>
    <col min="12" max="12" width="48.44140625" style="30" customWidth="1"/>
    <col min="13" max="13" width="21.33203125" style="23" customWidth="1"/>
    <col min="14" max="14" width="53.109375" style="24" customWidth="1"/>
    <col min="15" max="15" width="33.6640625" style="1" customWidth="1"/>
    <col min="16" max="16" width="29.44140625" style="24" customWidth="1"/>
    <col min="17" max="17" width="65.88671875" style="1" customWidth="1"/>
    <col min="18" max="18" width="18.6640625" style="1" customWidth="1"/>
    <col min="19" max="19" width="55" style="24" customWidth="1"/>
    <col min="20" max="20" width="22.88671875" style="24" customWidth="1"/>
    <col min="21" max="21" width="19.5546875" style="25" customWidth="1"/>
    <col min="22" max="22" width="19.5546875" style="23" customWidth="1"/>
    <col min="23" max="23" width="22.109375" style="23" customWidth="1"/>
    <col min="24" max="24" width="17.6640625" style="23" customWidth="1"/>
    <col min="25" max="25" width="16.44140625" style="23" customWidth="1"/>
    <col min="26" max="26" width="16.6640625" style="23" customWidth="1"/>
    <col min="27" max="28" width="19.33203125" style="23" customWidth="1"/>
    <col min="29" max="29" width="11.88671875" style="23" customWidth="1"/>
    <col min="30" max="30" width="17.77734375" style="26" customWidth="1"/>
    <col min="31" max="32" width="11.88671875" style="27" customWidth="1"/>
    <col min="33" max="33" width="52.33203125" style="24" customWidth="1"/>
    <col min="34" max="34" width="11" style="15" customWidth="1"/>
    <col min="35" max="35" width="14.109375" style="23" customWidth="1"/>
    <col min="36" max="36" width="12.5546875" style="23" customWidth="1"/>
    <col min="37" max="37" width="11.44140625" style="28" customWidth="1"/>
    <col min="38" max="38" width="13" style="28" customWidth="1"/>
    <col min="39" max="39" width="13.6640625" style="29" customWidth="1"/>
    <col min="40" max="40" width="30.44140625" style="23" customWidth="1"/>
    <col min="41" max="41" width="55.5546875" style="24" customWidth="1"/>
    <col min="42" max="42" width="37.109375" style="30" customWidth="1"/>
    <col min="43" max="43" width="46.44140625" style="30" customWidth="1"/>
    <col min="44" max="44" width="95" style="24" customWidth="1"/>
    <col min="45" max="45" width="41" style="24" customWidth="1"/>
    <col min="46" max="46" width="26.33203125" style="24" customWidth="1"/>
    <col min="47" max="47" width="36.5546875" style="24" customWidth="1"/>
    <col min="48" max="48" width="43.5546875" style="1" customWidth="1"/>
    <col min="49" max="49" width="21.5546875" style="1" customWidth="1"/>
    <col min="50" max="50" width="48.6640625" style="24" customWidth="1"/>
    <col min="51" max="51" width="27.33203125" style="1" customWidth="1"/>
    <col min="52" max="52" width="34.44140625" style="24" customWidth="1"/>
    <col min="53" max="54" width="20.33203125" style="74" customWidth="1"/>
    <col min="55" max="55" width="15.33203125" style="74" customWidth="1"/>
    <col min="56" max="56" width="17" style="74" customWidth="1"/>
    <col min="57" max="57" width="14.44140625" style="74" customWidth="1"/>
    <col min="58" max="58" width="16" style="74" customWidth="1"/>
    <col min="59" max="59" width="20.33203125" style="74" customWidth="1"/>
    <col min="60" max="60" width="16.6640625" style="74" customWidth="1"/>
    <col min="61" max="61" width="16.109375" style="74" customWidth="1"/>
    <col min="62" max="62" width="25.5546875" style="74" customWidth="1"/>
    <col min="63" max="63" width="22.44140625" style="74" customWidth="1"/>
    <col min="64" max="64" width="22.33203125" style="74" customWidth="1"/>
    <col min="65" max="65" width="22.88671875" style="74" customWidth="1"/>
    <col min="66" max="66" width="23.6640625" style="74" customWidth="1"/>
    <col min="67" max="67" width="20.5546875" style="74" customWidth="1"/>
    <col min="68" max="68" width="19" style="74" customWidth="1"/>
    <col min="69" max="69" width="16.44140625" style="74" customWidth="1"/>
    <col min="70" max="70" width="23.5546875" style="74" customWidth="1"/>
    <col min="71" max="71" width="15.5546875" style="74" customWidth="1"/>
    <col min="72" max="72" width="16.5546875" style="74" customWidth="1"/>
    <col min="73" max="73" width="19.5546875" style="74" customWidth="1"/>
    <col min="74" max="74" width="18.5546875" style="74" customWidth="1"/>
    <col min="75" max="75" width="13.5546875" style="74" customWidth="1"/>
    <col min="76" max="76" width="13.33203125" style="74" customWidth="1"/>
    <col min="77" max="77" width="21.33203125" style="74" customWidth="1"/>
    <col min="78" max="78" width="13.88671875" style="74" customWidth="1"/>
    <col min="79" max="79" width="30.6640625" style="74" customWidth="1"/>
    <col min="80" max="80" width="23.109375" style="74" customWidth="1"/>
    <col min="81" max="81" width="19.33203125" style="74" customWidth="1"/>
    <col min="82" max="82" width="20.88671875" style="74" customWidth="1"/>
    <col min="83" max="83" width="16.5546875" style="74" customWidth="1"/>
    <col min="84" max="84" width="21.5546875" style="74" customWidth="1"/>
    <col min="85" max="85" width="17.6640625" style="74" customWidth="1"/>
    <col min="86" max="86" width="19.109375" style="74" customWidth="1"/>
    <col min="87" max="87" width="18.5546875" style="74" customWidth="1"/>
    <col min="88" max="88" width="16.6640625" style="74" customWidth="1"/>
    <col min="89" max="89" width="12.5546875" style="74" customWidth="1"/>
    <col min="90" max="90" width="12.88671875" style="74" customWidth="1"/>
    <col min="91" max="91" width="23.44140625" style="74" customWidth="1"/>
    <col min="92" max="92" width="13.5546875" style="74" customWidth="1"/>
    <col min="93" max="93" width="24.44140625" style="74" customWidth="1"/>
    <col min="94" max="94" width="23.109375" style="74" customWidth="1"/>
    <col min="95" max="95" width="20" style="1" customWidth="1"/>
    <col min="96" max="96" width="19" style="1" customWidth="1"/>
    <col min="97" max="97" width="15.44140625" style="1" customWidth="1"/>
    <col min="98" max="98" width="23.109375" style="1" customWidth="1"/>
    <col min="99" max="99" width="13.6640625" style="1" customWidth="1"/>
    <col min="100" max="100" width="15.109375" style="1" customWidth="1"/>
    <col min="101" max="101" width="13.6640625" style="1" customWidth="1"/>
    <col min="102" max="102" width="13.5546875" style="1" customWidth="1"/>
    <col min="103" max="103" width="14.88671875" style="1" customWidth="1"/>
    <col min="104" max="104" width="13.33203125" style="1" customWidth="1"/>
    <col min="105" max="105" width="24.88671875" style="1" customWidth="1"/>
    <col min="106" max="106" width="12.33203125" style="1" customWidth="1"/>
    <col min="107" max="107" width="22.88671875" style="1" customWidth="1"/>
    <col min="108" max="108" width="22.44140625" style="1" customWidth="1"/>
    <col min="109" max="109" width="20.33203125" style="1" customWidth="1"/>
    <col min="110" max="110" width="18.44140625" style="1" customWidth="1"/>
    <col min="111" max="111" width="15.5546875" style="1" customWidth="1"/>
    <col min="112" max="112" width="21.5546875" style="1" customWidth="1"/>
    <col min="113" max="113" width="14.44140625" style="1" customWidth="1"/>
    <col min="114" max="114" width="15.6640625" style="1" customWidth="1"/>
    <col min="115" max="115" width="19.109375" style="1" customWidth="1"/>
    <col min="116" max="116" width="17.6640625" style="1" customWidth="1"/>
    <col min="117" max="117" width="13.33203125" style="1" customWidth="1"/>
    <col min="118" max="118" width="10.88671875" style="1" customWidth="1"/>
    <col min="119" max="119" width="22.109375" style="1" customWidth="1"/>
    <col min="120" max="120" width="15.44140625" style="1" customWidth="1"/>
    <col min="121" max="121" width="26" style="1" customWidth="1"/>
    <col min="122" max="122" width="22.5546875" style="1" customWidth="1"/>
    <col min="123" max="123" width="20.88671875" style="1" customWidth="1"/>
    <col min="124" max="124" width="17.6640625" style="1" customWidth="1"/>
    <col min="125" max="125" width="15.88671875" style="1" customWidth="1"/>
    <col min="126" max="126" width="21.5546875" style="1" bestFit="1" customWidth="1"/>
    <col min="127" max="127" width="14.44140625" style="1" customWidth="1"/>
    <col min="128" max="128" width="15.6640625" style="1" customWidth="1"/>
    <col min="129" max="129" width="19.109375" style="1" customWidth="1"/>
    <col min="130" max="130" width="17.6640625" style="1" customWidth="1"/>
    <col min="131" max="131" width="13.33203125" style="1" customWidth="1"/>
    <col min="132" max="132" width="10.88671875" style="1" customWidth="1"/>
    <col min="133" max="133" width="20.88671875" style="1" customWidth="1"/>
    <col min="134" max="134" width="12.5546875" style="1" customWidth="1"/>
    <col min="135" max="135" width="27.33203125" style="1" bestFit="1" customWidth="1"/>
    <col min="136" max="136" width="19" style="31" customWidth="1"/>
    <col min="137" max="137" width="48.6640625" style="32" customWidth="1"/>
    <col min="138" max="138" width="37.5546875" style="30" customWidth="1"/>
    <col min="139" max="16384" width="11.44140625" style="2"/>
  </cols>
  <sheetData>
    <row r="1" spans="1:139" ht="18" customHeight="1">
      <c r="AE1" s="35"/>
      <c r="AF1" s="35"/>
      <c r="AH1" s="99"/>
      <c r="AK1" s="36"/>
      <c r="AL1" s="36"/>
      <c r="EF1" s="37"/>
    </row>
    <row r="2" spans="1:139" ht="40.35" customHeight="1">
      <c r="B2" s="518" t="s">
        <v>114</v>
      </c>
      <c r="C2" s="519"/>
      <c r="D2" s="515" t="s">
        <v>115</v>
      </c>
      <c r="E2" s="516"/>
      <c r="F2" s="516"/>
      <c r="G2" s="516"/>
      <c r="H2" s="516"/>
      <c r="I2" s="516"/>
      <c r="J2" s="516"/>
      <c r="K2" s="517"/>
      <c r="L2" s="524" t="s">
        <v>79</v>
      </c>
      <c r="M2" s="525"/>
      <c r="N2" s="525"/>
      <c r="O2" s="526"/>
      <c r="P2" s="531"/>
      <c r="Q2" s="532"/>
      <c r="R2" s="532"/>
      <c r="S2" s="532"/>
      <c r="T2" s="63"/>
      <c r="U2" s="528"/>
      <c r="V2" s="528"/>
      <c r="W2" s="528"/>
      <c r="X2" s="528"/>
      <c r="Y2" s="528"/>
      <c r="Z2" s="528"/>
      <c r="AA2" s="528"/>
      <c r="AB2" s="528"/>
      <c r="AE2" s="35"/>
      <c r="AF2" s="35"/>
      <c r="AH2" s="99"/>
      <c r="AK2" s="36"/>
      <c r="AL2" s="36"/>
      <c r="EF2" s="37"/>
    </row>
    <row r="3" spans="1:139" ht="21.75" customHeight="1">
      <c r="B3" s="520"/>
      <c r="C3" s="521"/>
      <c r="D3" s="551" t="s">
        <v>116</v>
      </c>
      <c r="E3" s="552"/>
      <c r="F3" s="552"/>
      <c r="G3" s="552"/>
      <c r="H3" s="552"/>
      <c r="I3" s="552"/>
      <c r="J3" s="552"/>
      <c r="K3" s="553"/>
      <c r="L3" s="527" t="s">
        <v>80</v>
      </c>
      <c r="M3" s="527"/>
      <c r="N3" s="527"/>
      <c r="O3" s="527"/>
      <c r="P3" s="533"/>
      <c r="Q3" s="534"/>
      <c r="R3" s="534"/>
      <c r="S3" s="535"/>
      <c r="T3" s="64"/>
      <c r="U3" s="528"/>
      <c r="V3" s="528"/>
      <c r="W3" s="528"/>
      <c r="X3" s="528"/>
      <c r="Y3" s="528"/>
      <c r="Z3" s="528"/>
      <c r="AA3" s="528"/>
      <c r="AB3" s="528"/>
      <c r="AE3" s="35"/>
      <c r="AF3" s="35"/>
      <c r="AH3" s="99"/>
      <c r="AK3" s="36"/>
      <c r="AL3" s="36"/>
      <c r="EF3" s="37"/>
    </row>
    <row r="4" spans="1:139" ht="16.5" hidden="1" customHeight="1">
      <c r="B4" s="520"/>
      <c r="C4" s="521"/>
      <c r="D4" s="545" t="s">
        <v>117</v>
      </c>
      <c r="E4" s="546"/>
      <c r="F4" s="546"/>
      <c r="G4" s="546"/>
      <c r="H4" s="546"/>
      <c r="I4" s="546"/>
      <c r="J4" s="546"/>
      <c r="K4" s="547"/>
      <c r="L4" s="527" t="s">
        <v>81</v>
      </c>
      <c r="M4" s="527"/>
      <c r="N4" s="527"/>
      <c r="O4" s="527"/>
      <c r="P4" s="529"/>
      <c r="Q4" s="530"/>
      <c r="R4" s="530"/>
      <c r="S4" s="531"/>
      <c r="T4" s="63"/>
      <c r="U4" s="528"/>
      <c r="V4" s="528"/>
      <c r="W4" s="528"/>
      <c r="X4" s="528"/>
      <c r="Y4" s="528"/>
      <c r="Z4" s="528"/>
      <c r="AA4" s="528"/>
      <c r="AB4" s="528"/>
      <c r="AE4" s="35"/>
      <c r="AF4" s="35"/>
      <c r="AH4" s="99"/>
      <c r="AK4" s="36"/>
      <c r="AL4" s="36"/>
      <c r="EF4" s="37"/>
    </row>
    <row r="5" spans="1:139" ht="21.75" hidden="1" customHeight="1">
      <c r="B5" s="520"/>
      <c r="C5" s="521"/>
      <c r="D5" s="548"/>
      <c r="E5" s="549"/>
      <c r="F5" s="549"/>
      <c r="G5" s="549"/>
      <c r="H5" s="549"/>
      <c r="I5" s="549"/>
      <c r="J5" s="549"/>
      <c r="K5" s="550"/>
      <c r="L5" s="527" t="s">
        <v>82</v>
      </c>
      <c r="M5" s="527"/>
      <c r="N5" s="527"/>
      <c r="O5" s="527"/>
      <c r="P5" s="529"/>
      <c r="Q5" s="530"/>
      <c r="R5" s="530"/>
      <c r="S5" s="531"/>
      <c r="T5" s="63"/>
      <c r="U5" s="528"/>
      <c r="V5" s="528"/>
      <c r="W5" s="528"/>
      <c r="X5" s="528"/>
      <c r="Y5" s="528"/>
      <c r="Z5" s="528"/>
      <c r="AA5" s="528"/>
      <c r="AB5" s="528"/>
      <c r="AE5" s="35"/>
      <c r="AF5" s="35"/>
      <c r="AH5" s="99"/>
      <c r="AK5" s="36"/>
      <c r="AL5" s="36"/>
      <c r="EF5" s="37"/>
    </row>
    <row r="6" spans="1:139" ht="22.5" hidden="1" customHeight="1">
      <c r="B6" s="522"/>
      <c r="C6" s="523"/>
      <c r="D6" s="515" t="s">
        <v>118</v>
      </c>
      <c r="E6" s="516"/>
      <c r="F6" s="516"/>
      <c r="G6" s="516"/>
      <c r="H6" s="516"/>
      <c r="I6" s="516"/>
      <c r="J6" s="516"/>
      <c r="K6" s="517"/>
      <c r="L6" s="527" t="s">
        <v>83</v>
      </c>
      <c r="M6" s="527"/>
      <c r="N6" s="527"/>
      <c r="O6" s="527"/>
      <c r="P6" s="529"/>
      <c r="Q6" s="530"/>
      <c r="R6" s="530"/>
      <c r="S6" s="531"/>
      <c r="T6" s="63"/>
      <c r="U6" s="528"/>
      <c r="V6" s="528"/>
      <c r="W6" s="528"/>
      <c r="X6" s="528"/>
      <c r="Y6" s="528"/>
      <c r="Z6" s="528"/>
      <c r="AA6" s="528"/>
      <c r="AB6" s="528"/>
      <c r="AE6" s="35"/>
      <c r="AF6" s="35"/>
      <c r="AH6" s="99"/>
      <c r="AK6" s="36"/>
      <c r="AL6" s="36"/>
      <c r="EF6" s="37"/>
    </row>
    <row r="7" spans="1:139" hidden="1">
      <c r="AE7" s="35"/>
      <c r="AF7" s="35"/>
      <c r="AH7" s="99"/>
      <c r="AK7" s="36"/>
      <c r="AL7" s="36"/>
      <c r="EF7" s="37"/>
    </row>
    <row r="8" spans="1:139" hidden="1"/>
    <row r="9" spans="1:139" s="3" customFormat="1" ht="19.5" hidden="1" customHeight="1">
      <c r="A9" s="542" t="s">
        <v>84</v>
      </c>
      <c r="B9" s="543"/>
      <c r="C9" s="543"/>
      <c r="D9" s="543"/>
      <c r="E9" s="543"/>
      <c r="F9" s="543"/>
      <c r="G9" s="543"/>
      <c r="H9" s="543"/>
      <c r="I9" s="543"/>
      <c r="J9" s="543"/>
      <c r="K9" s="543"/>
      <c r="L9" s="543"/>
      <c r="M9" s="543"/>
      <c r="N9" s="543"/>
      <c r="O9" s="543"/>
      <c r="P9" s="543"/>
      <c r="Q9" s="543"/>
      <c r="R9" s="543"/>
      <c r="S9" s="543"/>
      <c r="T9" s="543"/>
      <c r="U9" s="543"/>
      <c r="V9" s="543"/>
      <c r="W9" s="543"/>
      <c r="X9" s="543"/>
      <c r="Y9" s="543"/>
      <c r="Z9" s="543"/>
      <c r="AA9" s="543"/>
      <c r="AB9" s="543"/>
      <c r="AC9" s="543"/>
      <c r="AD9" s="543"/>
      <c r="AE9" s="543"/>
      <c r="AF9" s="543"/>
      <c r="AG9" s="543"/>
      <c r="AH9" s="543"/>
      <c r="AI9" s="543"/>
      <c r="AJ9" s="543"/>
      <c r="AK9" s="543"/>
      <c r="AL9" s="543"/>
      <c r="AM9" s="543"/>
      <c r="AN9" s="543"/>
      <c r="AO9" s="543"/>
      <c r="AP9" s="543"/>
      <c r="AQ9" s="543"/>
      <c r="AR9" s="543"/>
      <c r="AS9" s="543"/>
      <c r="AT9" s="543"/>
      <c r="AU9" s="543"/>
      <c r="AV9" s="543"/>
      <c r="AW9" s="543"/>
      <c r="AX9" s="543"/>
      <c r="AY9" s="543"/>
      <c r="AZ9" s="543"/>
      <c r="BA9" s="543"/>
      <c r="BB9" s="543"/>
      <c r="BC9" s="543"/>
      <c r="BD9" s="543"/>
      <c r="BE9" s="543"/>
      <c r="BF9" s="543"/>
      <c r="BG9" s="543"/>
      <c r="BH9" s="543"/>
      <c r="BI9" s="543"/>
      <c r="BJ9" s="543"/>
      <c r="BK9" s="543"/>
      <c r="BL9" s="543"/>
      <c r="BM9" s="543"/>
      <c r="BN9" s="543"/>
      <c r="BO9" s="543"/>
      <c r="BP9" s="543"/>
      <c r="BQ9" s="543"/>
      <c r="BR9" s="543"/>
      <c r="BS9" s="543"/>
      <c r="BT9" s="543"/>
      <c r="BU9" s="543"/>
      <c r="BV9" s="543"/>
      <c r="BW9" s="543"/>
      <c r="BX9" s="543"/>
      <c r="BY9" s="543"/>
      <c r="BZ9" s="543"/>
      <c r="CA9" s="543"/>
      <c r="CB9" s="543"/>
      <c r="CC9" s="543"/>
      <c r="CD9" s="543"/>
      <c r="CE9" s="543"/>
      <c r="CF9" s="543"/>
      <c r="CG9" s="543"/>
      <c r="CH9" s="543"/>
      <c r="CI9" s="543"/>
      <c r="CJ9" s="543"/>
      <c r="CK9" s="543"/>
      <c r="CL9" s="543"/>
      <c r="CM9" s="543"/>
      <c r="CN9" s="543"/>
      <c r="CO9" s="543"/>
      <c r="CP9" s="543"/>
      <c r="CQ9" s="543"/>
      <c r="CR9" s="543"/>
      <c r="CS9" s="543"/>
      <c r="CT9" s="543"/>
      <c r="CU9" s="543"/>
      <c r="CV9" s="543"/>
      <c r="CW9" s="543"/>
      <c r="CX9" s="543"/>
      <c r="CY9" s="543"/>
      <c r="CZ9" s="543"/>
      <c r="DA9" s="543"/>
      <c r="DB9" s="543"/>
      <c r="DC9" s="543"/>
      <c r="DD9" s="543"/>
      <c r="DE9" s="543"/>
      <c r="DF9" s="543"/>
      <c r="DG9" s="543"/>
      <c r="DH9" s="543"/>
      <c r="DI9" s="543"/>
      <c r="DJ9" s="543"/>
      <c r="DK9" s="543"/>
      <c r="DL9" s="543"/>
      <c r="DM9" s="543"/>
      <c r="DN9" s="543"/>
      <c r="DO9" s="543"/>
      <c r="DP9" s="543"/>
      <c r="DQ9" s="543"/>
      <c r="DR9" s="543"/>
      <c r="DS9" s="543"/>
      <c r="DT9" s="543"/>
      <c r="DU9" s="543"/>
      <c r="DV9" s="543"/>
      <c r="DW9" s="543"/>
      <c r="DX9" s="543"/>
      <c r="DY9" s="543"/>
      <c r="DZ9" s="543"/>
      <c r="EA9" s="543"/>
      <c r="EB9" s="543"/>
      <c r="EC9" s="543"/>
      <c r="ED9" s="543"/>
      <c r="EE9" s="543"/>
      <c r="EF9" s="543"/>
      <c r="EG9" s="543"/>
      <c r="EH9" s="544"/>
      <c r="EI9" s="2"/>
    </row>
    <row r="10" spans="1:139" s="3" customFormat="1" ht="42" hidden="1" customHeight="1">
      <c r="A10" s="562" t="s">
        <v>122</v>
      </c>
      <c r="B10" s="563"/>
      <c r="C10" s="563"/>
      <c r="D10" s="563"/>
      <c r="E10" s="563"/>
      <c r="F10" s="563"/>
      <c r="G10" s="563"/>
      <c r="H10" s="563"/>
      <c r="I10" s="563"/>
      <c r="J10" s="563"/>
      <c r="K10" s="563"/>
      <c r="L10" s="563"/>
      <c r="M10" s="563"/>
      <c r="N10" s="563"/>
      <c r="O10" s="563"/>
      <c r="P10" s="563"/>
      <c r="Q10" s="563"/>
      <c r="R10" s="563"/>
      <c r="S10" s="563"/>
      <c r="T10" s="563"/>
      <c r="U10" s="563"/>
      <c r="V10" s="563"/>
      <c r="W10" s="563"/>
      <c r="X10" s="563"/>
      <c r="Y10" s="563"/>
      <c r="Z10" s="563"/>
      <c r="AA10" s="563"/>
      <c r="AB10" s="563"/>
      <c r="AC10" s="563"/>
      <c r="AD10" s="563"/>
      <c r="AE10" s="563"/>
      <c r="AF10" s="563"/>
      <c r="AG10" s="563"/>
      <c r="AH10" s="563"/>
      <c r="AI10" s="563"/>
      <c r="AJ10" s="563"/>
      <c r="AK10" s="563"/>
      <c r="AL10" s="563"/>
      <c r="AM10" s="563"/>
      <c r="AN10" s="563"/>
      <c r="AO10" s="563"/>
      <c r="AP10" s="563"/>
      <c r="AQ10" s="563"/>
      <c r="AR10" s="563"/>
      <c r="AS10" s="563"/>
      <c r="AT10" s="563"/>
      <c r="AU10" s="563"/>
      <c r="AV10" s="563"/>
      <c r="AW10" s="563"/>
      <c r="AX10" s="563"/>
      <c r="AY10" s="563"/>
      <c r="AZ10" s="563"/>
      <c r="BA10" s="563"/>
      <c r="BB10" s="563"/>
      <c r="BC10" s="563"/>
      <c r="BD10" s="563"/>
      <c r="BE10" s="563"/>
      <c r="BF10" s="563"/>
      <c r="BG10" s="563"/>
      <c r="BH10" s="563"/>
      <c r="BI10" s="563"/>
      <c r="BJ10" s="563"/>
      <c r="BK10" s="563"/>
      <c r="BL10" s="563"/>
      <c r="BM10" s="563"/>
      <c r="BN10" s="563"/>
      <c r="BO10" s="563"/>
      <c r="BP10" s="563"/>
      <c r="BQ10" s="563"/>
      <c r="BR10" s="563"/>
      <c r="BS10" s="563"/>
      <c r="BT10" s="563"/>
      <c r="BU10" s="563"/>
      <c r="BV10" s="563"/>
      <c r="BW10" s="563"/>
      <c r="BX10" s="563"/>
      <c r="BY10" s="563"/>
      <c r="BZ10" s="563"/>
      <c r="CA10" s="563"/>
      <c r="CB10" s="563"/>
      <c r="CC10" s="563"/>
      <c r="CD10" s="563"/>
      <c r="CE10" s="563"/>
      <c r="CF10" s="563"/>
      <c r="CG10" s="563"/>
      <c r="CH10" s="563"/>
      <c r="CI10" s="563"/>
      <c r="CJ10" s="563"/>
      <c r="CK10" s="563"/>
      <c r="CL10" s="563"/>
      <c r="CM10" s="563"/>
      <c r="CN10" s="563"/>
      <c r="CO10" s="563"/>
      <c r="CP10" s="563"/>
      <c r="CQ10" s="563"/>
      <c r="CR10" s="563"/>
      <c r="CS10" s="563"/>
      <c r="CT10" s="563"/>
      <c r="CU10" s="563"/>
      <c r="CV10" s="563"/>
      <c r="CW10" s="563"/>
      <c r="CX10" s="563"/>
      <c r="CY10" s="563"/>
      <c r="CZ10" s="563"/>
      <c r="DA10" s="563"/>
      <c r="DB10" s="563"/>
      <c r="DC10" s="563"/>
      <c r="DD10" s="563"/>
      <c r="DE10" s="563"/>
      <c r="DF10" s="563"/>
      <c r="DG10" s="563"/>
      <c r="DH10" s="563"/>
      <c r="DI10" s="563"/>
      <c r="DJ10" s="563"/>
      <c r="DK10" s="563"/>
      <c r="DL10" s="563"/>
      <c r="DM10" s="563"/>
      <c r="DN10" s="563"/>
      <c r="DO10" s="563"/>
      <c r="DP10" s="563"/>
      <c r="DQ10" s="563"/>
      <c r="DR10" s="563"/>
      <c r="DS10" s="563"/>
      <c r="DT10" s="563"/>
      <c r="DU10" s="563"/>
      <c r="DV10" s="563"/>
      <c r="DW10" s="563"/>
      <c r="DX10" s="563"/>
      <c r="DY10" s="563"/>
      <c r="DZ10" s="563"/>
      <c r="EA10" s="563"/>
      <c r="EB10" s="563"/>
      <c r="EC10" s="563"/>
      <c r="ED10" s="563"/>
      <c r="EE10" s="563"/>
      <c r="EF10" s="563"/>
      <c r="EG10" s="563"/>
      <c r="EH10" s="564"/>
      <c r="EI10" s="2"/>
    </row>
    <row r="11" spans="1:139" s="4" customFormat="1" ht="24" customHeight="1">
      <c r="A11" s="453" t="s">
        <v>104</v>
      </c>
      <c r="B11" s="453" t="s">
        <v>86</v>
      </c>
      <c r="C11" s="453" t="s">
        <v>87</v>
      </c>
      <c r="D11" s="453" t="s">
        <v>105</v>
      </c>
      <c r="E11" s="478" t="s">
        <v>88</v>
      </c>
      <c r="F11" s="478" t="s">
        <v>89</v>
      </c>
      <c r="G11" s="478" t="s">
        <v>90</v>
      </c>
      <c r="H11" s="478" t="s">
        <v>91</v>
      </c>
      <c r="I11" s="453" t="s">
        <v>109</v>
      </c>
      <c r="J11" s="453" t="s">
        <v>110</v>
      </c>
      <c r="K11" s="453" t="s">
        <v>92</v>
      </c>
      <c r="L11" s="453" t="s">
        <v>93</v>
      </c>
      <c r="M11" s="453" t="s">
        <v>106</v>
      </c>
      <c r="N11" s="453" t="s">
        <v>121</v>
      </c>
      <c r="O11" s="453" t="s">
        <v>94</v>
      </c>
      <c r="P11" s="484" t="s">
        <v>95</v>
      </c>
      <c r="Q11" s="481" t="s">
        <v>96</v>
      </c>
      <c r="R11" s="453" t="s">
        <v>111</v>
      </c>
      <c r="S11" s="453" t="s">
        <v>97</v>
      </c>
      <c r="T11" s="453" t="s">
        <v>112</v>
      </c>
      <c r="U11" s="453" t="s">
        <v>98</v>
      </c>
      <c r="V11" s="453" t="s">
        <v>31</v>
      </c>
      <c r="W11" s="453" t="s">
        <v>99</v>
      </c>
      <c r="X11" s="453" t="s">
        <v>100</v>
      </c>
      <c r="Y11" s="453" t="s">
        <v>101</v>
      </c>
      <c r="Z11" s="453" t="s">
        <v>102</v>
      </c>
      <c r="AA11" s="453" t="s">
        <v>103</v>
      </c>
      <c r="AB11" s="453" t="s">
        <v>32</v>
      </c>
      <c r="AC11" s="565" t="s">
        <v>85</v>
      </c>
      <c r="AD11" s="566"/>
      <c r="AE11" s="566"/>
      <c r="AF11" s="567"/>
      <c r="AG11" s="453" t="s">
        <v>214</v>
      </c>
      <c r="AH11" s="458" t="s">
        <v>33</v>
      </c>
      <c r="AI11" s="461" t="s">
        <v>34</v>
      </c>
      <c r="AJ11" s="462"/>
      <c r="AK11" s="462"/>
      <c r="AL11" s="462"/>
      <c r="AM11" s="463"/>
      <c r="AN11" s="453" t="s">
        <v>35</v>
      </c>
      <c r="AO11" s="453" t="s">
        <v>30</v>
      </c>
      <c r="AP11" s="453" t="s">
        <v>20</v>
      </c>
      <c r="AQ11" s="453" t="s">
        <v>113</v>
      </c>
      <c r="AR11" s="467" t="s">
        <v>36</v>
      </c>
      <c r="AS11" s="468"/>
      <c r="AT11" s="468"/>
      <c r="AU11" s="468"/>
      <c r="AV11" s="473" t="s">
        <v>21</v>
      </c>
      <c r="AW11" s="473"/>
      <c r="AX11" s="473"/>
      <c r="AY11" s="473"/>
      <c r="AZ11" s="473"/>
      <c r="BA11" s="493" t="s">
        <v>26</v>
      </c>
      <c r="BB11" s="493"/>
      <c r="BC11" s="493"/>
      <c r="BD11" s="493"/>
      <c r="BE11" s="493"/>
      <c r="BF11" s="493"/>
      <c r="BG11" s="493"/>
      <c r="BH11" s="493"/>
      <c r="BI11" s="493"/>
      <c r="BJ11" s="493"/>
      <c r="BK11" s="493"/>
      <c r="BL11" s="493"/>
      <c r="BM11" s="494" t="s">
        <v>28</v>
      </c>
      <c r="BN11" s="496" t="s">
        <v>27</v>
      </c>
      <c r="BO11" s="497"/>
      <c r="BP11" s="497"/>
      <c r="BQ11" s="497"/>
      <c r="BR11" s="497"/>
      <c r="BS11" s="497"/>
      <c r="BT11" s="497"/>
      <c r="BU11" s="497"/>
      <c r="BV11" s="497"/>
      <c r="BW11" s="497"/>
      <c r="BX11" s="497"/>
      <c r="BY11" s="497"/>
      <c r="BZ11" s="497"/>
      <c r="CA11" s="497"/>
      <c r="CB11" s="497"/>
      <c r="CC11" s="497"/>
      <c r="CD11" s="497"/>
      <c r="CE11" s="497"/>
      <c r="CF11" s="497"/>
      <c r="CG11" s="497"/>
      <c r="CH11" s="497"/>
      <c r="CI11" s="497"/>
      <c r="CJ11" s="497"/>
      <c r="CK11" s="497"/>
      <c r="CL11" s="497"/>
      <c r="CM11" s="497"/>
      <c r="CN11" s="497"/>
      <c r="CO11" s="497"/>
      <c r="CP11" s="497"/>
      <c r="CQ11" s="497"/>
      <c r="CR11" s="497"/>
      <c r="CS11" s="497"/>
      <c r="CT11" s="497"/>
      <c r="CU11" s="497"/>
      <c r="CV11" s="497"/>
      <c r="CW11" s="497"/>
      <c r="CX11" s="497"/>
      <c r="CY11" s="497"/>
      <c r="CZ11" s="497"/>
      <c r="DA11" s="497"/>
      <c r="DB11" s="497"/>
      <c r="DC11" s="497"/>
      <c r="DD11" s="497"/>
      <c r="DE11" s="497"/>
      <c r="DF11" s="497"/>
      <c r="DG11" s="497"/>
      <c r="DH11" s="497"/>
      <c r="DI11" s="497"/>
      <c r="DJ11" s="497"/>
      <c r="DK11" s="497"/>
      <c r="DL11" s="497"/>
      <c r="DM11" s="497"/>
      <c r="DN11" s="497"/>
      <c r="DO11" s="497"/>
      <c r="DP11" s="497"/>
      <c r="DQ11" s="497"/>
      <c r="DR11" s="497"/>
      <c r="DS11" s="497"/>
      <c r="DT11" s="497"/>
      <c r="DU11" s="497"/>
      <c r="DV11" s="497"/>
      <c r="DW11" s="497"/>
      <c r="DX11" s="497"/>
      <c r="DY11" s="497"/>
      <c r="DZ11" s="497"/>
      <c r="EA11" s="497"/>
      <c r="EB11" s="497"/>
      <c r="EC11" s="497"/>
      <c r="ED11" s="497"/>
      <c r="EE11" s="497"/>
      <c r="EF11" s="497"/>
      <c r="EG11" s="474" t="s">
        <v>25</v>
      </c>
      <c r="EH11" s="453" t="s">
        <v>37</v>
      </c>
    </row>
    <row r="12" spans="1:139" s="5" customFormat="1" ht="21.75" customHeight="1">
      <c r="A12" s="454"/>
      <c r="B12" s="454"/>
      <c r="C12" s="454"/>
      <c r="D12" s="454"/>
      <c r="E12" s="479"/>
      <c r="F12" s="479"/>
      <c r="G12" s="479"/>
      <c r="H12" s="479"/>
      <c r="I12" s="454"/>
      <c r="J12" s="454"/>
      <c r="K12" s="454"/>
      <c r="L12" s="454"/>
      <c r="M12" s="454"/>
      <c r="N12" s="454"/>
      <c r="O12" s="454"/>
      <c r="P12" s="485"/>
      <c r="Q12" s="482"/>
      <c r="R12" s="454"/>
      <c r="S12" s="454"/>
      <c r="T12" s="454"/>
      <c r="U12" s="454"/>
      <c r="V12" s="454"/>
      <c r="W12" s="454"/>
      <c r="X12" s="454"/>
      <c r="Y12" s="454"/>
      <c r="Z12" s="454"/>
      <c r="AA12" s="454"/>
      <c r="AB12" s="454"/>
      <c r="AC12" s="536" t="s">
        <v>119</v>
      </c>
      <c r="AD12" s="538" t="s">
        <v>120</v>
      </c>
      <c r="AE12" s="540" t="s">
        <v>38</v>
      </c>
      <c r="AF12" s="540" t="s">
        <v>39</v>
      </c>
      <c r="AG12" s="454"/>
      <c r="AH12" s="459"/>
      <c r="AI12" s="464"/>
      <c r="AJ12" s="465"/>
      <c r="AK12" s="465"/>
      <c r="AL12" s="465"/>
      <c r="AM12" s="466"/>
      <c r="AN12" s="454"/>
      <c r="AO12" s="454"/>
      <c r="AP12" s="454"/>
      <c r="AQ12" s="454"/>
      <c r="AR12" s="469" t="s">
        <v>40</v>
      </c>
      <c r="AS12" s="469" t="s">
        <v>17</v>
      </c>
      <c r="AT12" s="469" t="s">
        <v>19</v>
      </c>
      <c r="AU12" s="469" t="s">
        <v>18</v>
      </c>
      <c r="AV12" s="471" t="s">
        <v>41</v>
      </c>
      <c r="AW12" s="471" t="s">
        <v>15</v>
      </c>
      <c r="AX12" s="471" t="s">
        <v>16</v>
      </c>
      <c r="AY12" s="471" t="s">
        <v>215</v>
      </c>
      <c r="AZ12" s="471" t="s">
        <v>216</v>
      </c>
      <c r="BA12" s="456" t="s">
        <v>4</v>
      </c>
      <c r="BB12" s="456" t="s">
        <v>42</v>
      </c>
      <c r="BC12" s="456" t="s">
        <v>24</v>
      </c>
      <c r="BD12" s="456" t="s">
        <v>43</v>
      </c>
      <c r="BE12" s="456" t="s">
        <v>44</v>
      </c>
      <c r="BF12" s="456" t="s">
        <v>45</v>
      </c>
      <c r="BG12" s="456" t="s">
        <v>46</v>
      </c>
      <c r="BH12" s="456" t="s">
        <v>47</v>
      </c>
      <c r="BI12" s="456" t="s">
        <v>48</v>
      </c>
      <c r="BJ12" s="456" t="s">
        <v>49</v>
      </c>
      <c r="BK12" s="456" t="s">
        <v>50</v>
      </c>
      <c r="BL12" s="498" t="s">
        <v>51</v>
      </c>
      <c r="BM12" s="495"/>
      <c r="BN12" s="500" t="s">
        <v>52</v>
      </c>
      <c r="BO12" s="501"/>
      <c r="BP12" s="501"/>
      <c r="BQ12" s="501"/>
      <c r="BR12" s="501"/>
      <c r="BS12" s="501"/>
      <c r="BT12" s="501"/>
      <c r="BU12" s="501"/>
      <c r="BV12" s="501"/>
      <c r="BW12" s="501"/>
      <c r="BX12" s="501"/>
      <c r="BY12" s="501"/>
      <c r="BZ12" s="501"/>
      <c r="CA12" s="502"/>
      <c r="CB12" s="503" t="s">
        <v>53</v>
      </c>
      <c r="CC12" s="504"/>
      <c r="CD12" s="504"/>
      <c r="CE12" s="504"/>
      <c r="CF12" s="504"/>
      <c r="CG12" s="504"/>
      <c r="CH12" s="504"/>
      <c r="CI12" s="504"/>
      <c r="CJ12" s="504"/>
      <c r="CK12" s="504"/>
      <c r="CL12" s="504"/>
      <c r="CM12" s="504"/>
      <c r="CN12" s="504"/>
      <c r="CO12" s="505"/>
      <c r="CP12" s="496" t="s">
        <v>54</v>
      </c>
      <c r="CQ12" s="497"/>
      <c r="CR12" s="497"/>
      <c r="CS12" s="497"/>
      <c r="CT12" s="497"/>
      <c r="CU12" s="497"/>
      <c r="CV12" s="497"/>
      <c r="CW12" s="497"/>
      <c r="CX12" s="497"/>
      <c r="CY12" s="497"/>
      <c r="CZ12" s="497"/>
      <c r="DA12" s="497"/>
      <c r="DB12" s="497"/>
      <c r="DC12" s="506"/>
      <c r="DD12" s="507" t="s">
        <v>55</v>
      </c>
      <c r="DE12" s="508"/>
      <c r="DF12" s="508"/>
      <c r="DG12" s="508"/>
      <c r="DH12" s="508"/>
      <c r="DI12" s="508"/>
      <c r="DJ12" s="508"/>
      <c r="DK12" s="508"/>
      <c r="DL12" s="508"/>
      <c r="DM12" s="508"/>
      <c r="DN12" s="508"/>
      <c r="DO12" s="508"/>
      <c r="DP12" s="508"/>
      <c r="DQ12" s="508"/>
      <c r="DR12" s="475" t="s">
        <v>56</v>
      </c>
      <c r="DS12" s="476"/>
      <c r="DT12" s="476"/>
      <c r="DU12" s="476"/>
      <c r="DV12" s="476"/>
      <c r="DW12" s="476"/>
      <c r="DX12" s="476"/>
      <c r="DY12" s="476"/>
      <c r="DZ12" s="476"/>
      <c r="EA12" s="476"/>
      <c r="EB12" s="476"/>
      <c r="EC12" s="476"/>
      <c r="ED12" s="476"/>
      <c r="EE12" s="477"/>
      <c r="EF12" s="439" t="s">
        <v>57</v>
      </c>
      <c r="EG12" s="474"/>
      <c r="EH12" s="454"/>
    </row>
    <row r="13" spans="1:139" s="4" customFormat="1" ht="50.25" customHeight="1">
      <c r="A13" s="455"/>
      <c r="B13" s="455"/>
      <c r="C13" s="455"/>
      <c r="D13" s="455"/>
      <c r="E13" s="480"/>
      <c r="F13" s="480"/>
      <c r="G13" s="480"/>
      <c r="H13" s="480"/>
      <c r="I13" s="455"/>
      <c r="J13" s="455"/>
      <c r="K13" s="455"/>
      <c r="L13" s="455"/>
      <c r="M13" s="455"/>
      <c r="N13" s="455"/>
      <c r="O13" s="455"/>
      <c r="P13" s="486"/>
      <c r="Q13" s="483"/>
      <c r="R13" s="455"/>
      <c r="S13" s="455"/>
      <c r="T13" s="455"/>
      <c r="U13" s="455"/>
      <c r="V13" s="455"/>
      <c r="W13" s="455"/>
      <c r="X13" s="455"/>
      <c r="Y13" s="455"/>
      <c r="Z13" s="455"/>
      <c r="AA13" s="455"/>
      <c r="AB13" s="455"/>
      <c r="AC13" s="537"/>
      <c r="AD13" s="539"/>
      <c r="AE13" s="541"/>
      <c r="AF13" s="541"/>
      <c r="AG13" s="455"/>
      <c r="AH13" s="460"/>
      <c r="AI13" s="84" t="s">
        <v>58</v>
      </c>
      <c r="AJ13" s="84" t="s">
        <v>59</v>
      </c>
      <c r="AK13" s="84" t="s">
        <v>60</v>
      </c>
      <c r="AL13" s="84" t="s">
        <v>61</v>
      </c>
      <c r="AM13" s="84" t="s">
        <v>62</v>
      </c>
      <c r="AN13" s="455"/>
      <c r="AO13" s="455"/>
      <c r="AP13" s="455"/>
      <c r="AQ13" s="455"/>
      <c r="AR13" s="470"/>
      <c r="AS13" s="470"/>
      <c r="AT13" s="470"/>
      <c r="AU13" s="470"/>
      <c r="AV13" s="472"/>
      <c r="AW13" s="472"/>
      <c r="AX13" s="472"/>
      <c r="AY13" s="472"/>
      <c r="AZ13" s="472"/>
      <c r="BA13" s="457"/>
      <c r="BB13" s="457"/>
      <c r="BC13" s="457"/>
      <c r="BD13" s="457"/>
      <c r="BE13" s="457"/>
      <c r="BF13" s="457"/>
      <c r="BG13" s="457"/>
      <c r="BH13" s="457"/>
      <c r="BI13" s="457"/>
      <c r="BJ13" s="457"/>
      <c r="BK13" s="457"/>
      <c r="BL13" s="499"/>
      <c r="BM13" s="85" t="s">
        <v>29</v>
      </c>
      <c r="BN13" s="78" t="s">
        <v>63</v>
      </c>
      <c r="BO13" s="78" t="s">
        <v>64</v>
      </c>
      <c r="BP13" s="78" t="s">
        <v>65</v>
      </c>
      <c r="BQ13" s="78" t="s">
        <v>66</v>
      </c>
      <c r="BR13" s="78" t="s">
        <v>67</v>
      </c>
      <c r="BS13" s="78" t="s">
        <v>68</v>
      </c>
      <c r="BT13" s="78" t="s">
        <v>69</v>
      </c>
      <c r="BU13" s="78" t="s">
        <v>70</v>
      </c>
      <c r="BV13" s="78" t="s">
        <v>71</v>
      </c>
      <c r="BW13" s="78" t="s">
        <v>72</v>
      </c>
      <c r="BX13" s="78" t="s">
        <v>73</v>
      </c>
      <c r="BY13" s="78" t="s">
        <v>74</v>
      </c>
      <c r="BZ13" s="78" t="s">
        <v>22</v>
      </c>
      <c r="CA13" s="78" t="s">
        <v>76</v>
      </c>
      <c r="CB13" s="79" t="s">
        <v>63</v>
      </c>
      <c r="CC13" s="79" t="s">
        <v>64</v>
      </c>
      <c r="CD13" s="79" t="s">
        <v>65</v>
      </c>
      <c r="CE13" s="79" t="s">
        <v>66</v>
      </c>
      <c r="CF13" s="79" t="s">
        <v>67</v>
      </c>
      <c r="CG13" s="79" t="s">
        <v>68</v>
      </c>
      <c r="CH13" s="79" t="s">
        <v>69</v>
      </c>
      <c r="CI13" s="79" t="s">
        <v>70</v>
      </c>
      <c r="CJ13" s="79" t="s">
        <v>71</v>
      </c>
      <c r="CK13" s="79" t="s">
        <v>72</v>
      </c>
      <c r="CL13" s="79" t="s">
        <v>73</v>
      </c>
      <c r="CM13" s="79" t="s">
        <v>74</v>
      </c>
      <c r="CN13" s="79" t="s">
        <v>22</v>
      </c>
      <c r="CO13" s="79" t="s">
        <v>77</v>
      </c>
      <c r="CP13" s="80" t="s">
        <v>63</v>
      </c>
      <c r="CQ13" s="65" t="s">
        <v>64</v>
      </c>
      <c r="CR13" s="65" t="s">
        <v>65</v>
      </c>
      <c r="CS13" s="65" t="s">
        <v>66</v>
      </c>
      <c r="CT13" s="65" t="s">
        <v>67</v>
      </c>
      <c r="CU13" s="65" t="s">
        <v>68</v>
      </c>
      <c r="CV13" s="65" t="s">
        <v>69</v>
      </c>
      <c r="CW13" s="65" t="s">
        <v>70</v>
      </c>
      <c r="CX13" s="65" t="s">
        <v>71</v>
      </c>
      <c r="CY13" s="65" t="s">
        <v>72</v>
      </c>
      <c r="CZ13" s="65" t="s">
        <v>73</v>
      </c>
      <c r="DA13" s="65" t="s">
        <v>74</v>
      </c>
      <c r="DB13" s="65" t="s">
        <v>22</v>
      </c>
      <c r="DC13" s="65" t="s">
        <v>78</v>
      </c>
      <c r="DD13" s="6" t="s">
        <v>63</v>
      </c>
      <c r="DE13" s="6" t="s">
        <v>64</v>
      </c>
      <c r="DF13" s="6" t="s">
        <v>65</v>
      </c>
      <c r="DG13" s="6" t="s">
        <v>66</v>
      </c>
      <c r="DH13" s="6" t="s">
        <v>67</v>
      </c>
      <c r="DI13" s="6" t="s">
        <v>68</v>
      </c>
      <c r="DJ13" s="6" t="s">
        <v>69</v>
      </c>
      <c r="DK13" s="6" t="s">
        <v>70</v>
      </c>
      <c r="DL13" s="6" t="s">
        <v>71</v>
      </c>
      <c r="DM13" s="6" t="s">
        <v>72</v>
      </c>
      <c r="DN13" s="6" t="s">
        <v>73</v>
      </c>
      <c r="DO13" s="6" t="s">
        <v>74</v>
      </c>
      <c r="DP13" s="6" t="s">
        <v>22</v>
      </c>
      <c r="DQ13" s="6" t="s">
        <v>107</v>
      </c>
      <c r="DR13" s="7" t="s">
        <v>63</v>
      </c>
      <c r="DS13" s="7" t="s">
        <v>64</v>
      </c>
      <c r="DT13" s="7" t="s">
        <v>65</v>
      </c>
      <c r="DU13" s="7" t="s">
        <v>66</v>
      </c>
      <c r="DV13" s="7" t="s">
        <v>67</v>
      </c>
      <c r="DW13" s="7" t="s">
        <v>68</v>
      </c>
      <c r="DX13" s="7" t="s">
        <v>69</v>
      </c>
      <c r="DY13" s="7" t="s">
        <v>70</v>
      </c>
      <c r="DZ13" s="7" t="s">
        <v>71</v>
      </c>
      <c r="EA13" s="7" t="s">
        <v>72</v>
      </c>
      <c r="EB13" s="7" t="s">
        <v>73</v>
      </c>
      <c r="EC13" s="7" t="s">
        <v>74</v>
      </c>
      <c r="ED13" s="7" t="s">
        <v>22</v>
      </c>
      <c r="EE13" s="7" t="s">
        <v>108</v>
      </c>
      <c r="EF13" s="440"/>
      <c r="EG13" s="86" t="s">
        <v>23</v>
      </c>
      <c r="EH13" s="455"/>
    </row>
    <row r="14" spans="1:139" s="8" customFormat="1" ht="15.75" customHeight="1">
      <c r="A14" s="38"/>
      <c r="B14" s="69"/>
      <c r="C14" s="38"/>
      <c r="D14" s="38"/>
      <c r="E14" s="38"/>
      <c r="F14" s="38"/>
      <c r="G14" s="38"/>
      <c r="H14" s="38"/>
      <c r="I14" s="38"/>
      <c r="J14" s="38"/>
      <c r="K14" s="71"/>
      <c r="L14" s="71"/>
      <c r="M14" s="39"/>
      <c r="N14" s="41"/>
      <c r="O14" s="40"/>
      <c r="P14" s="41"/>
      <c r="Q14" s="40"/>
      <c r="R14" s="40"/>
      <c r="S14" s="41"/>
      <c r="T14" s="41"/>
      <c r="U14" s="38"/>
      <c r="V14" s="40"/>
      <c r="W14" s="40"/>
      <c r="X14" s="42"/>
      <c r="Y14" s="42"/>
      <c r="Z14" s="42"/>
      <c r="AA14" s="42"/>
      <c r="AB14" s="42"/>
      <c r="AC14" s="43"/>
      <c r="AD14" s="44"/>
      <c r="AE14" s="45"/>
      <c r="AF14" s="45"/>
      <c r="AG14" s="73"/>
      <c r="AH14" s="45"/>
      <c r="AI14" s="46"/>
      <c r="AJ14" s="46"/>
      <c r="AK14" s="45"/>
      <c r="AL14" s="45"/>
      <c r="AM14" s="46"/>
      <c r="AN14" s="42"/>
      <c r="AO14" s="66"/>
      <c r="AP14" s="49"/>
      <c r="AQ14" s="49"/>
      <c r="AR14" s="47"/>
      <c r="AS14" s="47"/>
      <c r="AT14" s="47"/>
      <c r="AU14" s="47"/>
      <c r="AV14" s="83"/>
      <c r="AW14" s="83"/>
      <c r="AX14" s="47"/>
      <c r="AY14" s="83"/>
      <c r="AZ14" s="47"/>
      <c r="BA14" s="75"/>
      <c r="BB14" s="75"/>
      <c r="BC14" s="75"/>
      <c r="BD14" s="75"/>
      <c r="BE14" s="75"/>
      <c r="BF14" s="75"/>
      <c r="BG14" s="75"/>
      <c r="BH14" s="75"/>
      <c r="BI14" s="75"/>
      <c r="BJ14" s="75"/>
      <c r="BK14" s="75"/>
      <c r="BL14" s="75"/>
      <c r="BM14" s="75"/>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2"/>
      <c r="ED14" s="42"/>
      <c r="EE14" s="42"/>
      <c r="EF14" s="48"/>
      <c r="EG14" s="42"/>
      <c r="EH14" s="49"/>
    </row>
    <row r="15" spans="1:139" s="217" customFormat="1" ht="70.5" customHeight="1">
      <c r="A15" s="394" t="s">
        <v>123</v>
      </c>
      <c r="B15" s="387" t="s">
        <v>197</v>
      </c>
      <c r="C15" s="450">
        <v>0.02</v>
      </c>
      <c r="D15" s="450">
        <v>0.04</v>
      </c>
      <c r="E15" s="560">
        <v>5.0000000000000001E-3</v>
      </c>
      <c r="F15" s="560">
        <v>5.0000000000000001E-3</v>
      </c>
      <c r="G15" s="560">
        <v>5.0000000000000001E-3</v>
      </c>
      <c r="H15" s="560">
        <v>5.0000000000000001E-3</v>
      </c>
      <c r="I15" s="560" t="s">
        <v>124</v>
      </c>
      <c r="J15" s="401">
        <v>33</v>
      </c>
      <c r="K15" s="430" t="s">
        <v>125</v>
      </c>
      <c r="L15" s="430" t="s">
        <v>327</v>
      </c>
      <c r="M15" s="332">
        <v>3301</v>
      </c>
      <c r="N15" s="430" t="s">
        <v>130</v>
      </c>
      <c r="O15" s="430" t="s">
        <v>198</v>
      </c>
      <c r="P15" s="568" t="s">
        <v>133</v>
      </c>
      <c r="Q15" s="430" t="s">
        <v>199</v>
      </c>
      <c r="R15" s="580" t="s">
        <v>200</v>
      </c>
      <c r="S15" s="430" t="s">
        <v>201</v>
      </c>
      <c r="T15" s="341" t="s">
        <v>202</v>
      </c>
      <c r="U15" s="332">
        <v>3</v>
      </c>
      <c r="V15" s="332" t="s">
        <v>144</v>
      </c>
      <c r="W15" s="332">
        <v>4</v>
      </c>
      <c r="X15" s="332">
        <v>3</v>
      </c>
      <c r="Y15" s="332">
        <v>3</v>
      </c>
      <c r="Z15" s="332">
        <v>4</v>
      </c>
      <c r="AA15" s="332">
        <v>4</v>
      </c>
      <c r="AB15" s="332" t="s">
        <v>145</v>
      </c>
      <c r="AC15" s="332">
        <v>4</v>
      </c>
      <c r="AD15" s="441">
        <f>AC15*AF15</f>
        <v>4.0000327272727265</v>
      </c>
      <c r="AE15" s="444">
        <f>AH15*AL15</f>
        <v>0.74991999999999992</v>
      </c>
      <c r="AF15" s="444">
        <f>AH15*AM15</f>
        <v>1.0000081818181816</v>
      </c>
      <c r="AG15" s="208" t="s">
        <v>292</v>
      </c>
      <c r="AH15" s="100">
        <v>1</v>
      </c>
      <c r="AI15" s="209">
        <f>SUM(AH16*AI16)+(AH17*AI17)+(AH18*AI18)+(AH19*AI19)+(AH20*AI20)+(AH22*AI22)</f>
        <v>8.1818181818181804E-2</v>
      </c>
      <c r="AJ15" s="209">
        <f>SUM(AH16*AJ16)+(AH17*AJ17)+(AH18*AJ18)+(AH19*AJ19)+(AH20*AJ20)+(AH22*AJ22)</f>
        <v>2.7269999999999999E-2</v>
      </c>
      <c r="AK15" s="209">
        <f>SUM(AH16*AK16)+(AH17*AK17)+(AH18*AK18)+(AH19*AK19)+(AH20*AK20)+(AH22*AK22)</f>
        <v>0.14099999999999999</v>
      </c>
      <c r="AL15" s="209">
        <f>SUM(AH16*AL16)+(AH17*AL17)+(AH18*AL18)+(AH19*AL19)+(AH20*AL20)+(AH22*AL22)</f>
        <v>0.74991999999999992</v>
      </c>
      <c r="AM15" s="209">
        <f t="shared" ref="AM15:AM31" si="0">SUM(AI15:AL15)</f>
        <v>1.0000081818181816</v>
      </c>
      <c r="AN15" s="210"/>
      <c r="AO15" s="211"/>
      <c r="AP15" s="210"/>
      <c r="AQ15" s="210"/>
      <c r="AR15" s="430" t="s">
        <v>153</v>
      </c>
      <c r="AS15" s="332" t="s">
        <v>154</v>
      </c>
      <c r="AT15" s="335">
        <v>2021768920046</v>
      </c>
      <c r="AU15" s="512">
        <v>1968235313</v>
      </c>
      <c r="AV15" s="212" t="s">
        <v>273</v>
      </c>
      <c r="AW15" s="364" t="s">
        <v>241</v>
      </c>
      <c r="AX15" s="332" t="s">
        <v>6</v>
      </c>
      <c r="AY15" s="332">
        <v>87151</v>
      </c>
      <c r="AZ15" s="332" t="s">
        <v>2</v>
      </c>
      <c r="BA15" s="213"/>
      <c r="BB15" s="213"/>
      <c r="BC15" s="213"/>
      <c r="BD15" s="213"/>
      <c r="BE15" s="213"/>
      <c r="BF15" s="213"/>
      <c r="BG15" s="213"/>
      <c r="BH15" s="213"/>
      <c r="BI15" s="213"/>
      <c r="BJ15" s="213"/>
      <c r="BK15" s="213"/>
      <c r="BL15" s="213"/>
      <c r="BM15" s="213">
        <f>SUM(BA15:BL15)</f>
        <v>0</v>
      </c>
      <c r="BN15" s="214"/>
      <c r="BO15" s="214"/>
      <c r="BP15" s="214"/>
      <c r="BQ15" s="214"/>
      <c r="BR15" s="214"/>
      <c r="BS15" s="214"/>
      <c r="BT15" s="214"/>
      <c r="BU15" s="214"/>
      <c r="BV15" s="214"/>
      <c r="BW15" s="214"/>
      <c r="BX15" s="214"/>
      <c r="BY15" s="107">
        <v>24528112</v>
      </c>
      <c r="BZ15" s="214"/>
      <c r="CA15" s="648">
        <f>SUM(BN15:BZ22)</f>
        <v>113853612</v>
      </c>
      <c r="CB15" s="213"/>
      <c r="CC15" s="213"/>
      <c r="CD15" s="213"/>
      <c r="CE15" s="213"/>
      <c r="CF15" s="213"/>
      <c r="CG15" s="213"/>
      <c r="CH15" s="213"/>
      <c r="CI15" s="215"/>
      <c r="CJ15" s="215"/>
      <c r="CK15" s="215"/>
      <c r="CL15" s="215"/>
      <c r="CM15" s="213">
        <v>24528112</v>
      </c>
      <c r="CN15" s="215"/>
      <c r="CO15" s="645">
        <f>SUM(CB15:CN22)</f>
        <v>636953862</v>
      </c>
      <c r="CP15" s="215"/>
      <c r="CQ15" s="216"/>
      <c r="CR15" s="216"/>
      <c r="CS15" s="216"/>
      <c r="CT15" s="216"/>
      <c r="CU15" s="216"/>
      <c r="CV15" s="216"/>
      <c r="CW15" s="216"/>
      <c r="CX15" s="216"/>
      <c r="CY15" s="216"/>
      <c r="CZ15" s="216"/>
      <c r="DA15" s="202">
        <v>24528112</v>
      </c>
      <c r="DB15" s="216"/>
      <c r="DC15" s="649">
        <f>SUM(CP15:DB22)</f>
        <v>636953862</v>
      </c>
      <c r="DD15" s="216"/>
      <c r="DE15" s="216"/>
      <c r="DF15" s="216"/>
      <c r="DG15" s="216"/>
      <c r="DH15" s="216"/>
      <c r="DI15" s="216"/>
      <c r="DJ15" s="216"/>
      <c r="DK15" s="216"/>
      <c r="DL15" s="216"/>
      <c r="DM15" s="216"/>
      <c r="DN15" s="216"/>
      <c r="DO15" s="202">
        <v>24528112</v>
      </c>
      <c r="DP15" s="216"/>
      <c r="DQ15" s="649">
        <f>SUM(DD15:DP22)</f>
        <v>636953862</v>
      </c>
      <c r="DR15" s="216"/>
      <c r="DS15" s="216"/>
      <c r="DT15" s="216"/>
      <c r="DU15" s="216"/>
      <c r="DV15" s="216"/>
      <c r="DW15" s="216"/>
      <c r="DX15" s="216"/>
      <c r="DY15" s="216"/>
      <c r="DZ15" s="216"/>
      <c r="EA15" s="216"/>
      <c r="EB15" s="216"/>
      <c r="EC15" s="202">
        <v>24528112</v>
      </c>
      <c r="ED15" s="216"/>
      <c r="EE15" s="652">
        <f>SUM(DR15:ED22)</f>
        <v>636953862</v>
      </c>
      <c r="EF15" s="601">
        <f>+DQ15/CO15</f>
        <v>1</v>
      </c>
      <c r="EG15" s="332" t="s">
        <v>272</v>
      </c>
      <c r="EH15" s="332"/>
    </row>
    <row r="16" spans="1:139" s="217" customFormat="1" ht="51" customHeight="1">
      <c r="A16" s="395"/>
      <c r="B16" s="388"/>
      <c r="C16" s="451"/>
      <c r="D16" s="451"/>
      <c r="E16" s="560"/>
      <c r="F16" s="560"/>
      <c r="G16" s="560"/>
      <c r="H16" s="560"/>
      <c r="I16" s="560"/>
      <c r="J16" s="401"/>
      <c r="K16" s="431"/>
      <c r="L16" s="431"/>
      <c r="M16" s="333"/>
      <c r="N16" s="431"/>
      <c r="O16" s="431"/>
      <c r="P16" s="569"/>
      <c r="Q16" s="431"/>
      <c r="R16" s="581"/>
      <c r="S16" s="431"/>
      <c r="T16" s="342"/>
      <c r="U16" s="333"/>
      <c r="V16" s="333"/>
      <c r="W16" s="333"/>
      <c r="X16" s="333"/>
      <c r="Y16" s="333"/>
      <c r="Z16" s="333"/>
      <c r="AA16" s="333"/>
      <c r="AB16" s="333"/>
      <c r="AC16" s="333"/>
      <c r="AD16" s="442"/>
      <c r="AE16" s="445"/>
      <c r="AF16" s="445"/>
      <c r="AG16" s="178" t="s">
        <v>293</v>
      </c>
      <c r="AH16" s="87">
        <v>0.1</v>
      </c>
      <c r="AI16" s="218"/>
      <c r="AJ16" s="218"/>
      <c r="AK16" s="193">
        <v>0.33</v>
      </c>
      <c r="AL16" s="193">
        <v>0.67</v>
      </c>
      <c r="AM16" s="219">
        <f>SUM(AI16:AL16)</f>
        <v>1</v>
      </c>
      <c r="AN16" s="220">
        <v>45260</v>
      </c>
      <c r="AO16" s="185" t="s">
        <v>456</v>
      </c>
      <c r="AP16" s="221" t="s">
        <v>324</v>
      </c>
      <c r="AQ16" s="222" t="s">
        <v>204</v>
      </c>
      <c r="AR16" s="431"/>
      <c r="AS16" s="333"/>
      <c r="AT16" s="336"/>
      <c r="AU16" s="513"/>
      <c r="AV16" s="212" t="s">
        <v>330</v>
      </c>
      <c r="AW16" s="366"/>
      <c r="AX16" s="333"/>
      <c r="AY16" s="333"/>
      <c r="AZ16" s="333"/>
      <c r="BA16" s="213"/>
      <c r="BB16" s="213"/>
      <c r="BC16" s="213"/>
      <c r="BD16" s="213">
        <v>24528112</v>
      </c>
      <c r="BE16" s="213"/>
      <c r="BF16" s="213"/>
      <c r="BG16" s="213"/>
      <c r="BH16" s="213"/>
      <c r="BI16" s="213"/>
      <c r="BJ16" s="213"/>
      <c r="BK16" s="213"/>
      <c r="BL16" s="213"/>
      <c r="BM16" s="213">
        <f>SUM(BA16:BL16)</f>
        <v>24528112</v>
      </c>
      <c r="BN16" s="214"/>
      <c r="BO16" s="214"/>
      <c r="BP16" s="214"/>
      <c r="BQ16" s="214"/>
      <c r="BR16" s="214"/>
      <c r="BS16" s="214"/>
      <c r="BT16" s="214"/>
      <c r="BU16" s="214"/>
      <c r="BV16" s="214"/>
      <c r="BW16" s="214"/>
      <c r="BX16" s="214"/>
      <c r="BY16" s="107"/>
      <c r="BZ16" s="214"/>
      <c r="CA16" s="510"/>
      <c r="CB16" s="213"/>
      <c r="CC16" s="213"/>
      <c r="CD16" s="213"/>
      <c r="CE16" s="213"/>
      <c r="CF16" s="213"/>
      <c r="CG16" s="213"/>
      <c r="CH16" s="213"/>
      <c r="CI16" s="215"/>
      <c r="CJ16" s="215"/>
      <c r="CK16" s="215"/>
      <c r="CL16" s="215"/>
      <c r="CN16" s="215"/>
      <c r="CO16" s="646"/>
      <c r="CP16" s="215"/>
      <c r="CQ16" s="216"/>
      <c r="CR16" s="216"/>
      <c r="CS16" s="216"/>
      <c r="CT16" s="216"/>
      <c r="CU16" s="216"/>
      <c r="CV16" s="216"/>
      <c r="CW16" s="216"/>
      <c r="CX16" s="216"/>
      <c r="CY16" s="216"/>
      <c r="CZ16" s="216"/>
      <c r="DA16" s="216"/>
      <c r="DB16" s="216"/>
      <c r="DC16" s="650"/>
      <c r="DD16" s="216"/>
      <c r="DE16" s="216"/>
      <c r="DF16" s="216"/>
      <c r="DG16" s="216"/>
      <c r="DH16" s="216"/>
      <c r="DI16" s="216"/>
      <c r="DJ16" s="216"/>
      <c r="DK16" s="216"/>
      <c r="DL16" s="216"/>
      <c r="DM16" s="216"/>
      <c r="DN16" s="216"/>
      <c r="DO16" s="216"/>
      <c r="DP16" s="216"/>
      <c r="DQ16" s="650"/>
      <c r="DR16" s="216"/>
      <c r="DS16" s="216"/>
      <c r="DT16" s="216"/>
      <c r="DU16" s="216"/>
      <c r="DV16" s="216"/>
      <c r="DW16" s="216"/>
      <c r="DX16" s="216"/>
      <c r="DY16" s="216"/>
      <c r="DZ16" s="216"/>
      <c r="EA16" s="216"/>
      <c r="EB16" s="216"/>
      <c r="EC16" s="216"/>
      <c r="ED16" s="216"/>
      <c r="EE16" s="653"/>
      <c r="EF16" s="662"/>
      <c r="EG16" s="333"/>
      <c r="EH16" s="333"/>
    </row>
    <row r="17" spans="1:138" s="217" customFormat="1" ht="40.5" customHeight="1">
      <c r="A17" s="395"/>
      <c r="B17" s="388"/>
      <c r="C17" s="451"/>
      <c r="D17" s="451"/>
      <c r="E17" s="560"/>
      <c r="F17" s="560"/>
      <c r="G17" s="560"/>
      <c r="H17" s="560"/>
      <c r="I17" s="560"/>
      <c r="J17" s="401"/>
      <c r="K17" s="431"/>
      <c r="L17" s="431"/>
      <c r="M17" s="333"/>
      <c r="N17" s="431"/>
      <c r="O17" s="431"/>
      <c r="P17" s="569"/>
      <c r="Q17" s="431"/>
      <c r="R17" s="581"/>
      <c r="S17" s="431"/>
      <c r="T17" s="342"/>
      <c r="U17" s="333"/>
      <c r="V17" s="333"/>
      <c r="W17" s="333"/>
      <c r="X17" s="333"/>
      <c r="Y17" s="333"/>
      <c r="Z17" s="333"/>
      <c r="AA17" s="333"/>
      <c r="AB17" s="333"/>
      <c r="AC17" s="333"/>
      <c r="AD17" s="442"/>
      <c r="AE17" s="445"/>
      <c r="AF17" s="445"/>
      <c r="AG17" s="178" t="s">
        <v>294</v>
      </c>
      <c r="AH17" s="87">
        <v>0.25</v>
      </c>
      <c r="AI17" s="218"/>
      <c r="AJ17" s="218"/>
      <c r="AK17" s="193"/>
      <c r="AL17" s="193">
        <v>1</v>
      </c>
      <c r="AM17" s="219">
        <f t="shared" si="0"/>
        <v>1</v>
      </c>
      <c r="AN17" s="220">
        <v>45260</v>
      </c>
      <c r="AO17" s="185" t="s">
        <v>457</v>
      </c>
      <c r="AP17" s="221" t="s">
        <v>324</v>
      </c>
      <c r="AQ17" s="222" t="s">
        <v>204</v>
      </c>
      <c r="AR17" s="431"/>
      <c r="AS17" s="333"/>
      <c r="AT17" s="336"/>
      <c r="AU17" s="513"/>
      <c r="AV17" s="212" t="s">
        <v>330</v>
      </c>
      <c r="AW17" s="366"/>
      <c r="AX17" s="333"/>
      <c r="AY17" s="333"/>
      <c r="AZ17" s="333"/>
      <c r="BA17" s="213"/>
      <c r="BB17" s="213"/>
      <c r="BC17" s="213"/>
      <c r="BD17" s="213"/>
      <c r="BE17" s="213"/>
      <c r="BF17" s="213"/>
      <c r="BG17" s="213"/>
      <c r="BH17" s="213"/>
      <c r="BI17" s="213"/>
      <c r="BJ17" s="213"/>
      <c r="BK17" s="213"/>
      <c r="BL17" s="213"/>
      <c r="BM17" s="213">
        <f t="shared" ref="BM17:BM22" si="1">SUM(BA17:BL17)</f>
        <v>0</v>
      </c>
      <c r="BN17" s="214"/>
      <c r="BO17" s="214"/>
      <c r="BP17" s="214"/>
      <c r="BQ17" s="214"/>
      <c r="BR17" s="214"/>
      <c r="BS17" s="214"/>
      <c r="BT17" s="214"/>
      <c r="BU17" s="214"/>
      <c r="BV17" s="214"/>
      <c r="BW17" s="214"/>
      <c r="BX17" s="214"/>
      <c r="BY17" s="107"/>
      <c r="BZ17" s="214"/>
      <c r="CA17" s="510"/>
      <c r="CB17" s="213">
        <v>75000000</v>
      </c>
      <c r="CC17" s="213"/>
      <c r="CD17" s="213"/>
      <c r="CE17" s="213"/>
      <c r="CF17" s="213"/>
      <c r="CG17" s="213"/>
      <c r="CH17" s="213"/>
      <c r="CI17" s="215"/>
      <c r="CJ17" s="215"/>
      <c r="CK17" s="215"/>
      <c r="CL17" s="215"/>
      <c r="CM17" s="215"/>
      <c r="CN17" s="215"/>
      <c r="CO17" s="646"/>
      <c r="CP17" s="215">
        <v>75000000</v>
      </c>
      <c r="CQ17" s="216"/>
      <c r="CR17" s="216"/>
      <c r="CS17" s="216"/>
      <c r="CT17" s="216"/>
      <c r="CU17" s="216"/>
      <c r="CV17" s="216"/>
      <c r="CW17" s="216"/>
      <c r="CX17" s="216"/>
      <c r="CY17" s="216"/>
      <c r="CZ17" s="216"/>
      <c r="DA17" s="216"/>
      <c r="DB17" s="216"/>
      <c r="DC17" s="650"/>
      <c r="DD17" s="215">
        <f t="shared" ref="DD17:DD22" si="2">+CP17</f>
        <v>75000000</v>
      </c>
      <c r="DE17" s="216"/>
      <c r="DF17" s="216"/>
      <c r="DG17" s="216"/>
      <c r="DH17" s="216"/>
      <c r="DI17" s="216"/>
      <c r="DJ17" s="216"/>
      <c r="DK17" s="216"/>
      <c r="DL17" s="216"/>
      <c r="DM17" s="216"/>
      <c r="DN17" s="216"/>
      <c r="DO17" s="216"/>
      <c r="DP17" s="216"/>
      <c r="DQ17" s="650"/>
      <c r="DR17" s="215">
        <f>+DD17</f>
        <v>75000000</v>
      </c>
      <c r="DS17" s="216"/>
      <c r="DT17" s="216"/>
      <c r="DU17" s="216"/>
      <c r="DV17" s="216"/>
      <c r="DW17" s="216"/>
      <c r="DX17" s="216"/>
      <c r="DY17" s="216"/>
      <c r="DZ17" s="216"/>
      <c r="EA17" s="216"/>
      <c r="EB17" s="216"/>
      <c r="EC17" s="216"/>
      <c r="ED17" s="216"/>
      <c r="EE17" s="653"/>
      <c r="EF17" s="662"/>
      <c r="EG17" s="333"/>
      <c r="EH17" s="333"/>
    </row>
    <row r="18" spans="1:138" s="217" customFormat="1" ht="48" customHeight="1">
      <c r="A18" s="395"/>
      <c r="B18" s="388"/>
      <c r="C18" s="451"/>
      <c r="D18" s="451"/>
      <c r="E18" s="560"/>
      <c r="F18" s="560"/>
      <c r="G18" s="560"/>
      <c r="H18" s="560"/>
      <c r="I18" s="560"/>
      <c r="J18" s="401"/>
      <c r="K18" s="431"/>
      <c r="L18" s="431"/>
      <c r="M18" s="333"/>
      <c r="N18" s="431"/>
      <c r="O18" s="431"/>
      <c r="P18" s="569"/>
      <c r="Q18" s="431"/>
      <c r="R18" s="581"/>
      <c r="S18" s="431"/>
      <c r="T18" s="342"/>
      <c r="U18" s="333"/>
      <c r="V18" s="333"/>
      <c r="W18" s="333"/>
      <c r="X18" s="333"/>
      <c r="Y18" s="333"/>
      <c r="Z18" s="333"/>
      <c r="AA18" s="333"/>
      <c r="AB18" s="333"/>
      <c r="AC18" s="333"/>
      <c r="AD18" s="442"/>
      <c r="AE18" s="445"/>
      <c r="AF18" s="445"/>
      <c r="AG18" s="178" t="s">
        <v>301</v>
      </c>
      <c r="AH18" s="87">
        <v>0.25</v>
      </c>
      <c r="AI18" s="218"/>
      <c r="AJ18" s="179"/>
      <c r="AK18" s="193"/>
      <c r="AL18" s="193">
        <v>1</v>
      </c>
      <c r="AM18" s="219">
        <f t="shared" si="0"/>
        <v>1</v>
      </c>
      <c r="AN18" s="220">
        <v>45260</v>
      </c>
      <c r="AO18" s="185" t="s">
        <v>458</v>
      </c>
      <c r="AP18" s="221" t="s">
        <v>324</v>
      </c>
      <c r="AQ18" s="222" t="s">
        <v>204</v>
      </c>
      <c r="AR18" s="431"/>
      <c r="AS18" s="333"/>
      <c r="AT18" s="336"/>
      <c r="AU18" s="513"/>
      <c r="AV18" s="212" t="s">
        <v>330</v>
      </c>
      <c r="AW18" s="366"/>
      <c r="AX18" s="333"/>
      <c r="AY18" s="333"/>
      <c r="AZ18" s="333"/>
      <c r="BA18" s="213"/>
      <c r="BB18" s="213"/>
      <c r="BC18" s="213"/>
      <c r="BD18" s="213"/>
      <c r="BE18" s="213"/>
      <c r="BF18" s="213"/>
      <c r="BG18" s="213"/>
      <c r="BH18" s="213"/>
      <c r="BI18" s="213"/>
      <c r="BJ18" s="213"/>
      <c r="BK18" s="213"/>
      <c r="BL18" s="213"/>
      <c r="BM18" s="213">
        <f t="shared" si="1"/>
        <v>0</v>
      </c>
      <c r="BN18" s="214"/>
      <c r="BO18" s="214"/>
      <c r="BP18" s="214"/>
      <c r="BQ18" s="214"/>
      <c r="BR18" s="214"/>
      <c r="BS18" s="214"/>
      <c r="BT18" s="214"/>
      <c r="BU18" s="214"/>
      <c r="BV18" s="214"/>
      <c r="BW18" s="214"/>
      <c r="BX18" s="214"/>
      <c r="BY18" s="107"/>
      <c r="BZ18" s="214"/>
      <c r="CA18" s="510"/>
      <c r="CB18" s="213">
        <v>75000000</v>
      </c>
      <c r="CC18" s="213"/>
      <c r="CD18" s="213"/>
      <c r="CE18" s="213"/>
      <c r="CF18" s="213"/>
      <c r="CG18" s="213"/>
      <c r="CH18" s="213"/>
      <c r="CI18" s="215"/>
      <c r="CJ18" s="215"/>
      <c r="CK18" s="215"/>
      <c r="CL18" s="215"/>
      <c r="CM18" s="215"/>
      <c r="CN18" s="215"/>
      <c r="CO18" s="646"/>
      <c r="CP18" s="215">
        <v>75000000</v>
      </c>
      <c r="CQ18" s="216"/>
      <c r="CR18" s="216"/>
      <c r="CS18" s="216"/>
      <c r="CT18" s="216"/>
      <c r="CU18" s="216"/>
      <c r="CV18" s="216"/>
      <c r="CW18" s="216"/>
      <c r="CX18" s="216"/>
      <c r="CY18" s="216"/>
      <c r="CZ18" s="216"/>
      <c r="DA18" s="216"/>
      <c r="DB18" s="216"/>
      <c r="DC18" s="650"/>
      <c r="DD18" s="215">
        <f t="shared" si="2"/>
        <v>75000000</v>
      </c>
      <c r="DE18" s="216"/>
      <c r="DF18" s="216"/>
      <c r="DG18" s="216"/>
      <c r="DH18" s="216"/>
      <c r="DI18" s="216"/>
      <c r="DJ18" s="216"/>
      <c r="DK18" s="216"/>
      <c r="DL18" s="216"/>
      <c r="DM18" s="216"/>
      <c r="DN18" s="216"/>
      <c r="DO18" s="216"/>
      <c r="DP18" s="216"/>
      <c r="DQ18" s="650"/>
      <c r="DR18" s="215">
        <f>+DD18</f>
        <v>75000000</v>
      </c>
      <c r="DS18" s="216"/>
      <c r="DT18" s="216"/>
      <c r="DU18" s="216"/>
      <c r="DV18" s="216"/>
      <c r="DW18" s="216"/>
      <c r="DX18" s="216"/>
      <c r="DY18" s="216"/>
      <c r="DZ18" s="216"/>
      <c r="EA18" s="216"/>
      <c r="EB18" s="216"/>
      <c r="EC18" s="216"/>
      <c r="ED18" s="216"/>
      <c r="EE18" s="653"/>
      <c r="EF18" s="662"/>
      <c r="EG18" s="333"/>
      <c r="EH18" s="333"/>
    </row>
    <row r="19" spans="1:138" s="217" customFormat="1" ht="37.5" customHeight="1">
      <c r="A19" s="395"/>
      <c r="B19" s="388"/>
      <c r="C19" s="451"/>
      <c r="D19" s="451"/>
      <c r="E19" s="560"/>
      <c r="F19" s="560"/>
      <c r="G19" s="560"/>
      <c r="H19" s="560"/>
      <c r="I19" s="560"/>
      <c r="J19" s="401"/>
      <c r="K19" s="431"/>
      <c r="L19" s="431"/>
      <c r="M19" s="333"/>
      <c r="N19" s="431"/>
      <c r="O19" s="431"/>
      <c r="P19" s="569"/>
      <c r="Q19" s="431"/>
      <c r="R19" s="581"/>
      <c r="S19" s="431"/>
      <c r="T19" s="342"/>
      <c r="U19" s="333"/>
      <c r="V19" s="333"/>
      <c r="W19" s="333"/>
      <c r="X19" s="333"/>
      <c r="Y19" s="333"/>
      <c r="Z19" s="333"/>
      <c r="AA19" s="333"/>
      <c r="AB19" s="333"/>
      <c r="AC19" s="333"/>
      <c r="AD19" s="442"/>
      <c r="AE19" s="445"/>
      <c r="AF19" s="445"/>
      <c r="AG19" s="178" t="s">
        <v>302</v>
      </c>
      <c r="AH19" s="87">
        <v>0.1</v>
      </c>
      <c r="AI19" s="218"/>
      <c r="AJ19" s="218"/>
      <c r="AK19" s="193"/>
      <c r="AL19" s="193">
        <v>1</v>
      </c>
      <c r="AM19" s="219">
        <f t="shared" si="0"/>
        <v>1</v>
      </c>
      <c r="AN19" s="220">
        <v>45260</v>
      </c>
      <c r="AO19" s="185" t="s">
        <v>459</v>
      </c>
      <c r="AP19" s="221" t="s">
        <v>324</v>
      </c>
      <c r="AQ19" s="222" t="s">
        <v>204</v>
      </c>
      <c r="AR19" s="431"/>
      <c r="AS19" s="333"/>
      <c r="AT19" s="336"/>
      <c r="AU19" s="513"/>
      <c r="AV19" s="212" t="s">
        <v>330</v>
      </c>
      <c r="AW19" s="365"/>
      <c r="AX19" s="334"/>
      <c r="AY19" s="334"/>
      <c r="AZ19" s="334"/>
      <c r="BA19" s="213"/>
      <c r="BB19" s="213"/>
      <c r="BC19" s="213"/>
      <c r="BD19" s="213"/>
      <c r="BE19" s="213"/>
      <c r="BF19" s="213"/>
      <c r="BG19" s="213"/>
      <c r="BH19" s="213"/>
      <c r="BI19" s="213"/>
      <c r="BJ19" s="213"/>
      <c r="BK19" s="213"/>
      <c r="BL19" s="213"/>
      <c r="BM19" s="213">
        <f t="shared" si="1"/>
        <v>0</v>
      </c>
      <c r="BN19" s="214"/>
      <c r="BO19" s="214"/>
      <c r="BP19" s="214"/>
      <c r="BQ19" s="214"/>
      <c r="BR19" s="214"/>
      <c r="BS19" s="214"/>
      <c r="BT19" s="214"/>
      <c r="BU19" s="214"/>
      <c r="BV19" s="214"/>
      <c r="BW19" s="214"/>
      <c r="BX19" s="214"/>
      <c r="BY19" s="107"/>
      <c r="BZ19" s="214"/>
      <c r="CA19" s="510"/>
      <c r="CB19" s="213">
        <v>50000000</v>
      </c>
      <c r="CC19" s="213"/>
      <c r="CD19" s="213"/>
      <c r="CE19" s="213"/>
      <c r="CF19" s="213"/>
      <c r="CG19" s="213"/>
      <c r="CH19" s="213"/>
      <c r="CI19" s="215"/>
      <c r="CJ19" s="215"/>
      <c r="CK19" s="215"/>
      <c r="CL19" s="215"/>
      <c r="CM19" s="215"/>
      <c r="CN19" s="215"/>
      <c r="CO19" s="646"/>
      <c r="CP19" s="215">
        <f>+CB19</f>
        <v>50000000</v>
      </c>
      <c r="CQ19" s="216"/>
      <c r="CR19" s="216"/>
      <c r="CS19" s="216"/>
      <c r="CT19" s="216"/>
      <c r="CU19" s="216"/>
      <c r="CV19" s="216"/>
      <c r="CW19" s="216"/>
      <c r="CX19" s="216"/>
      <c r="CY19" s="216"/>
      <c r="CZ19" s="216"/>
      <c r="DA19" s="216"/>
      <c r="DB19" s="216"/>
      <c r="DC19" s="650"/>
      <c r="DD19" s="215">
        <f t="shared" si="2"/>
        <v>50000000</v>
      </c>
      <c r="DE19" s="216"/>
      <c r="DF19" s="216"/>
      <c r="DG19" s="216"/>
      <c r="DH19" s="216"/>
      <c r="DI19" s="216"/>
      <c r="DJ19" s="216"/>
      <c r="DK19" s="216"/>
      <c r="DL19" s="216"/>
      <c r="DM19" s="216"/>
      <c r="DN19" s="216"/>
      <c r="DO19" s="216"/>
      <c r="DP19" s="216"/>
      <c r="DQ19" s="650"/>
      <c r="DR19" s="215">
        <f>+DD19</f>
        <v>50000000</v>
      </c>
      <c r="DS19" s="216"/>
      <c r="DT19" s="216"/>
      <c r="DU19" s="216"/>
      <c r="DV19" s="216"/>
      <c r="DW19" s="216"/>
      <c r="DX19" s="216"/>
      <c r="DY19" s="216"/>
      <c r="DZ19" s="216"/>
      <c r="EA19" s="216"/>
      <c r="EB19" s="216"/>
      <c r="EC19" s="216"/>
      <c r="ED19" s="216"/>
      <c r="EE19" s="653"/>
      <c r="EF19" s="662"/>
      <c r="EG19" s="333"/>
      <c r="EH19" s="333"/>
    </row>
    <row r="20" spans="1:138" s="217" customFormat="1" ht="38.25" customHeight="1">
      <c r="A20" s="395"/>
      <c r="B20" s="388"/>
      <c r="C20" s="451"/>
      <c r="D20" s="451"/>
      <c r="E20" s="560"/>
      <c r="F20" s="560"/>
      <c r="G20" s="560"/>
      <c r="H20" s="560"/>
      <c r="I20" s="560"/>
      <c r="J20" s="401"/>
      <c r="K20" s="431"/>
      <c r="L20" s="431"/>
      <c r="M20" s="333"/>
      <c r="N20" s="431"/>
      <c r="O20" s="431"/>
      <c r="P20" s="569"/>
      <c r="Q20" s="431"/>
      <c r="R20" s="581"/>
      <c r="S20" s="431"/>
      <c r="T20" s="342"/>
      <c r="U20" s="333"/>
      <c r="V20" s="333"/>
      <c r="W20" s="333"/>
      <c r="X20" s="333"/>
      <c r="Y20" s="333"/>
      <c r="Z20" s="333"/>
      <c r="AA20" s="333"/>
      <c r="AB20" s="333"/>
      <c r="AC20" s="333"/>
      <c r="AD20" s="442"/>
      <c r="AE20" s="445"/>
      <c r="AF20" s="445"/>
      <c r="AG20" s="655" t="s">
        <v>303</v>
      </c>
      <c r="AH20" s="354">
        <v>0.15</v>
      </c>
      <c r="AI20" s="624">
        <v>0.27272727272727271</v>
      </c>
      <c r="AJ20" s="624">
        <v>9.0899999999999995E-2</v>
      </c>
      <c r="AK20" s="624">
        <v>0.36</v>
      </c>
      <c r="AL20" s="624">
        <v>0.27639999999999998</v>
      </c>
      <c r="AM20" s="658">
        <f>SUM(AI20:AL21)</f>
        <v>1.0000272727272725</v>
      </c>
      <c r="AN20" s="606">
        <v>45289</v>
      </c>
      <c r="AO20" s="430" t="s">
        <v>445</v>
      </c>
      <c r="AP20" s="332" t="s">
        <v>324</v>
      </c>
      <c r="AQ20" s="332" t="s">
        <v>204</v>
      </c>
      <c r="AR20" s="431"/>
      <c r="AS20" s="333"/>
      <c r="AT20" s="336"/>
      <c r="AU20" s="513"/>
      <c r="AV20" s="185" t="s">
        <v>203</v>
      </c>
      <c r="AW20" s="221" t="s">
        <v>241</v>
      </c>
      <c r="AX20" s="223" t="s">
        <v>6</v>
      </c>
      <c r="AY20" s="222">
        <v>54790</v>
      </c>
      <c r="AZ20" s="223" t="s">
        <v>7</v>
      </c>
      <c r="BA20" s="213">
        <v>10000000</v>
      </c>
      <c r="BB20" s="213">
        <v>10000000</v>
      </c>
      <c r="BC20" s="213">
        <v>10000000</v>
      </c>
      <c r="BD20" s="213">
        <v>11669500</v>
      </c>
      <c r="BE20" s="213"/>
      <c r="BF20" s="213"/>
      <c r="BG20" s="213"/>
      <c r="BH20" s="213"/>
      <c r="BI20" s="213"/>
      <c r="BJ20" s="213"/>
      <c r="BK20" s="213"/>
      <c r="BL20" s="213"/>
      <c r="BM20" s="213">
        <f t="shared" si="1"/>
        <v>41669500</v>
      </c>
      <c r="BN20" s="94">
        <v>41669500</v>
      </c>
      <c r="BO20" s="224"/>
      <c r="BP20" s="224"/>
      <c r="BQ20" s="224"/>
      <c r="BR20" s="224"/>
      <c r="BS20" s="224"/>
      <c r="BT20" s="224"/>
      <c r="BU20" s="224"/>
      <c r="BV20" s="224"/>
      <c r="BW20" s="224"/>
      <c r="BX20" s="224"/>
      <c r="BY20" s="224"/>
      <c r="BZ20" s="224"/>
      <c r="CA20" s="510"/>
      <c r="CB20" s="213">
        <v>41669500</v>
      </c>
      <c r="CC20" s="213"/>
      <c r="CD20" s="213"/>
      <c r="CE20" s="213"/>
      <c r="CF20" s="213"/>
      <c r="CG20" s="213"/>
      <c r="CH20" s="213"/>
      <c r="CI20" s="215"/>
      <c r="CJ20" s="215"/>
      <c r="CK20" s="215"/>
      <c r="CL20" s="215"/>
      <c r="CM20" s="215"/>
      <c r="CN20" s="215"/>
      <c r="CO20" s="646"/>
      <c r="CP20" s="215">
        <f>+CB20</f>
        <v>41669500</v>
      </c>
      <c r="CQ20" s="216"/>
      <c r="CR20" s="216"/>
      <c r="CS20" s="216"/>
      <c r="CT20" s="216"/>
      <c r="CU20" s="216"/>
      <c r="CV20" s="216"/>
      <c r="CW20" s="216"/>
      <c r="CX20" s="216"/>
      <c r="CY20" s="216"/>
      <c r="CZ20" s="216"/>
      <c r="DA20" s="216"/>
      <c r="DB20" s="216"/>
      <c r="DC20" s="650"/>
      <c r="DD20" s="215">
        <f t="shared" si="2"/>
        <v>41669500</v>
      </c>
      <c r="DE20" s="216"/>
      <c r="DF20" s="216"/>
      <c r="DG20" s="216"/>
      <c r="DH20" s="216"/>
      <c r="DI20" s="216"/>
      <c r="DJ20" s="216"/>
      <c r="DK20" s="216"/>
      <c r="DL20" s="216"/>
      <c r="DM20" s="216"/>
      <c r="DN20" s="216"/>
      <c r="DO20" s="216"/>
      <c r="DP20" s="216"/>
      <c r="DQ20" s="650"/>
      <c r="DR20" s="215">
        <f>+DD20</f>
        <v>41669500</v>
      </c>
      <c r="DS20" s="216"/>
      <c r="DT20" s="216"/>
      <c r="DU20" s="216"/>
      <c r="DV20" s="216"/>
      <c r="DW20" s="216"/>
      <c r="DX20" s="216"/>
      <c r="DY20" s="216"/>
      <c r="DZ20" s="216"/>
      <c r="EA20" s="216"/>
      <c r="EB20" s="216"/>
      <c r="EC20" s="216"/>
      <c r="ED20" s="216"/>
      <c r="EE20" s="653"/>
      <c r="EF20" s="662"/>
      <c r="EG20" s="333"/>
      <c r="EH20" s="333"/>
    </row>
    <row r="21" spans="1:138" s="217" customFormat="1" ht="33" customHeight="1">
      <c r="A21" s="395"/>
      <c r="B21" s="388"/>
      <c r="C21" s="451"/>
      <c r="D21" s="451"/>
      <c r="E21" s="560"/>
      <c r="F21" s="560"/>
      <c r="G21" s="560"/>
      <c r="H21" s="560"/>
      <c r="I21" s="560"/>
      <c r="J21" s="401"/>
      <c r="K21" s="431"/>
      <c r="L21" s="431"/>
      <c r="M21" s="333"/>
      <c r="N21" s="431"/>
      <c r="O21" s="431"/>
      <c r="P21" s="569"/>
      <c r="Q21" s="431"/>
      <c r="R21" s="581"/>
      <c r="S21" s="431"/>
      <c r="T21" s="342"/>
      <c r="U21" s="333"/>
      <c r="V21" s="333"/>
      <c r="W21" s="333"/>
      <c r="X21" s="333"/>
      <c r="Y21" s="333"/>
      <c r="Z21" s="333"/>
      <c r="AA21" s="333"/>
      <c r="AB21" s="333"/>
      <c r="AC21" s="333"/>
      <c r="AD21" s="442"/>
      <c r="AE21" s="445"/>
      <c r="AF21" s="445"/>
      <c r="AG21" s="656"/>
      <c r="AH21" s="355"/>
      <c r="AI21" s="657"/>
      <c r="AJ21" s="657"/>
      <c r="AK21" s="657"/>
      <c r="AL21" s="657"/>
      <c r="AM21" s="659"/>
      <c r="AN21" s="608"/>
      <c r="AO21" s="432"/>
      <c r="AP21" s="334"/>
      <c r="AQ21" s="334"/>
      <c r="AR21" s="431"/>
      <c r="AS21" s="333"/>
      <c r="AT21" s="336"/>
      <c r="AU21" s="513"/>
      <c r="AV21" s="185" t="s">
        <v>330</v>
      </c>
      <c r="AW21" s="221"/>
      <c r="AX21" s="223"/>
      <c r="AY21" s="222"/>
      <c r="AZ21" s="223"/>
      <c r="BA21" s="213"/>
      <c r="BB21" s="213"/>
      <c r="BC21" s="213"/>
      <c r="BD21" s="213"/>
      <c r="BE21" s="213"/>
      <c r="BF21" s="213"/>
      <c r="BG21" s="213"/>
      <c r="BH21" s="213"/>
      <c r="BI21" s="213"/>
      <c r="BJ21" s="213"/>
      <c r="BK21" s="213"/>
      <c r="BL21" s="213"/>
      <c r="BM21" s="213"/>
      <c r="BN21" s="94"/>
      <c r="BO21" s="224"/>
      <c r="BP21" s="224"/>
      <c r="BQ21" s="224"/>
      <c r="BR21" s="224"/>
      <c r="BS21" s="224"/>
      <c r="BT21" s="224"/>
      <c r="BU21" s="224"/>
      <c r="BV21" s="224"/>
      <c r="BW21" s="224"/>
      <c r="BX21" s="224"/>
      <c r="BY21" s="224"/>
      <c r="BZ21" s="224"/>
      <c r="CA21" s="510"/>
      <c r="CB21" s="213">
        <v>323100250</v>
      </c>
      <c r="CC21" s="213"/>
      <c r="CD21" s="213"/>
      <c r="CE21" s="213"/>
      <c r="CF21" s="213"/>
      <c r="CG21" s="213"/>
      <c r="CH21" s="213"/>
      <c r="CI21" s="215"/>
      <c r="CJ21" s="215"/>
      <c r="CK21" s="215"/>
      <c r="CL21" s="215"/>
      <c r="CM21" s="215"/>
      <c r="CN21" s="215"/>
      <c r="CO21" s="646"/>
      <c r="CP21" s="215">
        <f>+CB21</f>
        <v>323100250</v>
      </c>
      <c r="CQ21" s="216"/>
      <c r="CR21" s="216"/>
      <c r="CS21" s="216"/>
      <c r="CT21" s="216"/>
      <c r="CU21" s="216"/>
      <c r="CV21" s="216"/>
      <c r="CW21" s="216"/>
      <c r="CX21" s="216"/>
      <c r="CY21" s="216"/>
      <c r="CZ21" s="216"/>
      <c r="DA21" s="216"/>
      <c r="DB21" s="216"/>
      <c r="DC21" s="650"/>
      <c r="DD21" s="215">
        <f t="shared" si="2"/>
        <v>323100250</v>
      </c>
      <c r="DE21" s="216"/>
      <c r="DF21" s="216"/>
      <c r="DG21" s="216"/>
      <c r="DH21" s="216"/>
      <c r="DI21" s="216"/>
      <c r="DJ21" s="216"/>
      <c r="DK21" s="216"/>
      <c r="DL21" s="216"/>
      <c r="DM21" s="216"/>
      <c r="DN21" s="216"/>
      <c r="DO21" s="216"/>
      <c r="DP21" s="216"/>
      <c r="DQ21" s="650"/>
      <c r="DR21" s="215">
        <v>323100250</v>
      </c>
      <c r="DS21" s="216"/>
      <c r="DT21" s="216"/>
      <c r="DU21" s="216"/>
      <c r="DV21" s="216"/>
      <c r="DW21" s="216"/>
      <c r="DX21" s="216"/>
      <c r="DY21" s="216"/>
      <c r="DZ21" s="216"/>
      <c r="EA21" s="216"/>
      <c r="EB21" s="216"/>
      <c r="EC21" s="216"/>
      <c r="ED21" s="216"/>
      <c r="EE21" s="653"/>
      <c r="EF21" s="662"/>
      <c r="EG21" s="333"/>
      <c r="EH21" s="333"/>
    </row>
    <row r="22" spans="1:138" s="217" customFormat="1" ht="60.75" customHeight="1">
      <c r="A22" s="413"/>
      <c r="B22" s="391"/>
      <c r="C22" s="452"/>
      <c r="D22" s="452"/>
      <c r="E22" s="561"/>
      <c r="F22" s="561"/>
      <c r="G22" s="561"/>
      <c r="H22" s="561"/>
      <c r="I22" s="561"/>
      <c r="J22" s="403"/>
      <c r="K22" s="432"/>
      <c r="L22" s="432"/>
      <c r="M22" s="334"/>
      <c r="N22" s="432"/>
      <c r="O22" s="432"/>
      <c r="P22" s="570"/>
      <c r="Q22" s="432"/>
      <c r="R22" s="582"/>
      <c r="S22" s="432"/>
      <c r="T22" s="343"/>
      <c r="U22" s="334"/>
      <c r="V22" s="334"/>
      <c r="W22" s="334"/>
      <c r="X22" s="334"/>
      <c r="Y22" s="334"/>
      <c r="Z22" s="334"/>
      <c r="AA22" s="334"/>
      <c r="AB22" s="334"/>
      <c r="AC22" s="334"/>
      <c r="AD22" s="443"/>
      <c r="AE22" s="446"/>
      <c r="AF22" s="446"/>
      <c r="AG22" s="178" t="s">
        <v>304</v>
      </c>
      <c r="AH22" s="87">
        <v>0.15</v>
      </c>
      <c r="AI22" s="193">
        <v>0.27272727272727271</v>
      </c>
      <c r="AJ22" s="225">
        <v>9.0899999999999995E-2</v>
      </c>
      <c r="AK22" s="193">
        <v>0.36</v>
      </c>
      <c r="AL22" s="193">
        <v>0.27639999999999998</v>
      </c>
      <c r="AM22" s="219">
        <f t="shared" si="0"/>
        <v>1.0000272727272725</v>
      </c>
      <c r="AN22" s="220">
        <v>45289</v>
      </c>
      <c r="AO22" s="185" t="s">
        <v>446</v>
      </c>
      <c r="AP22" s="221" t="s">
        <v>324</v>
      </c>
      <c r="AQ22" s="222" t="s">
        <v>204</v>
      </c>
      <c r="AR22" s="432"/>
      <c r="AS22" s="334"/>
      <c r="AT22" s="337"/>
      <c r="AU22" s="514"/>
      <c r="AV22" s="185" t="s">
        <v>203</v>
      </c>
      <c r="AW22" s="221" t="s">
        <v>241</v>
      </c>
      <c r="AX22" s="223" t="s">
        <v>6</v>
      </c>
      <c r="AY22" s="222">
        <v>83132</v>
      </c>
      <c r="AZ22" s="223" t="s">
        <v>10</v>
      </c>
      <c r="BA22" s="213"/>
      <c r="BB22" s="213">
        <v>7656000</v>
      </c>
      <c r="BC22" s="213">
        <v>10000000</v>
      </c>
      <c r="BD22" s="213">
        <v>10000000</v>
      </c>
      <c r="BE22" s="213">
        <v>10000000</v>
      </c>
      <c r="BF22" s="213">
        <v>10000000</v>
      </c>
      <c r="BG22" s="213"/>
      <c r="BH22" s="213"/>
      <c r="BI22" s="213"/>
      <c r="BJ22" s="213"/>
      <c r="BK22" s="213"/>
      <c r="BL22" s="213"/>
      <c r="BM22" s="213">
        <f t="shared" si="1"/>
        <v>47656000</v>
      </c>
      <c r="BN22" s="94">
        <v>47656000</v>
      </c>
      <c r="BO22" s="224"/>
      <c r="BP22" s="224"/>
      <c r="BQ22" s="224"/>
      <c r="BR22" s="224"/>
      <c r="BS22" s="224"/>
      <c r="BT22" s="224"/>
      <c r="BU22" s="224"/>
      <c r="BV22" s="224"/>
      <c r="BW22" s="224"/>
      <c r="BX22" s="224"/>
      <c r="BY22" s="224"/>
      <c r="BZ22" s="224"/>
      <c r="CA22" s="511"/>
      <c r="CB22" s="213">
        <v>47656000</v>
      </c>
      <c r="CC22" s="213"/>
      <c r="CD22" s="213"/>
      <c r="CE22" s="213"/>
      <c r="CF22" s="213"/>
      <c r="CG22" s="213"/>
      <c r="CH22" s="213"/>
      <c r="CI22" s="215"/>
      <c r="CJ22" s="215"/>
      <c r="CK22" s="215"/>
      <c r="CL22" s="215"/>
      <c r="CM22" s="215"/>
      <c r="CN22" s="215"/>
      <c r="CO22" s="647"/>
      <c r="CP22" s="215">
        <f>+CB22</f>
        <v>47656000</v>
      </c>
      <c r="CQ22" s="216"/>
      <c r="CR22" s="216"/>
      <c r="CS22" s="216"/>
      <c r="CT22" s="216"/>
      <c r="CU22" s="216"/>
      <c r="CV22" s="216"/>
      <c r="CW22" s="216"/>
      <c r="CX22" s="216"/>
      <c r="CY22" s="216"/>
      <c r="CZ22" s="216"/>
      <c r="DA22" s="216"/>
      <c r="DB22" s="216"/>
      <c r="DC22" s="651"/>
      <c r="DD22" s="215">
        <f t="shared" si="2"/>
        <v>47656000</v>
      </c>
      <c r="DE22" s="216"/>
      <c r="DF22" s="216"/>
      <c r="DG22" s="216"/>
      <c r="DH22" s="216"/>
      <c r="DI22" s="216"/>
      <c r="DJ22" s="216"/>
      <c r="DK22" s="216"/>
      <c r="DL22" s="216"/>
      <c r="DM22" s="216"/>
      <c r="DN22" s="216"/>
      <c r="DO22" s="216"/>
      <c r="DP22" s="216"/>
      <c r="DQ22" s="651"/>
      <c r="DR22" s="215">
        <f>+DD22</f>
        <v>47656000</v>
      </c>
      <c r="DS22" s="216"/>
      <c r="DT22" s="216"/>
      <c r="DU22" s="216"/>
      <c r="DV22" s="216"/>
      <c r="DW22" s="216"/>
      <c r="DX22" s="216"/>
      <c r="DY22" s="216"/>
      <c r="DZ22" s="216"/>
      <c r="EA22" s="216"/>
      <c r="EB22" s="216"/>
      <c r="EC22" s="216"/>
      <c r="ED22" s="216"/>
      <c r="EE22" s="654"/>
      <c r="EF22" s="602"/>
      <c r="EG22" s="334"/>
      <c r="EH22" s="334"/>
    </row>
    <row r="23" spans="1:138" s="217" customFormat="1" ht="39" customHeight="1">
      <c r="A23" s="394" t="s">
        <v>123</v>
      </c>
      <c r="B23" s="387" t="s">
        <v>205</v>
      </c>
      <c r="C23" s="396">
        <v>0.21</v>
      </c>
      <c r="D23" s="396">
        <v>0.3</v>
      </c>
      <c r="E23" s="436">
        <v>2.2499999999999999E-2</v>
      </c>
      <c r="F23" s="436">
        <v>2.2499999999999999E-2</v>
      </c>
      <c r="G23" s="436">
        <v>2.2499999999999999E-2</v>
      </c>
      <c r="H23" s="436">
        <v>2.2499999999999999E-2</v>
      </c>
      <c r="I23" s="436" t="s">
        <v>124</v>
      </c>
      <c r="J23" s="447">
        <v>33</v>
      </c>
      <c r="K23" s="385" t="s">
        <v>126</v>
      </c>
      <c r="L23" s="385" t="s">
        <v>126</v>
      </c>
      <c r="M23" s="400">
        <v>3302</v>
      </c>
      <c r="N23" s="385" t="s">
        <v>328</v>
      </c>
      <c r="O23" s="385" t="s">
        <v>207</v>
      </c>
      <c r="P23" s="487" t="s">
        <v>134</v>
      </c>
      <c r="Q23" s="385" t="s">
        <v>208</v>
      </c>
      <c r="R23" s="338" t="s">
        <v>209</v>
      </c>
      <c r="S23" s="385" t="s">
        <v>210</v>
      </c>
      <c r="T23" s="338" t="s">
        <v>211</v>
      </c>
      <c r="U23" s="382">
        <v>4</v>
      </c>
      <c r="V23" s="332" t="s">
        <v>144</v>
      </c>
      <c r="W23" s="433">
        <v>4</v>
      </c>
      <c r="X23" s="433">
        <v>4</v>
      </c>
      <c r="Y23" s="433">
        <v>4</v>
      </c>
      <c r="Z23" s="433">
        <v>4</v>
      </c>
      <c r="AA23" s="433">
        <v>4</v>
      </c>
      <c r="AB23" s="332" t="s">
        <v>145</v>
      </c>
      <c r="AC23" s="418">
        <v>4</v>
      </c>
      <c r="AD23" s="610">
        <f>AC23*AF23</f>
        <v>4</v>
      </c>
      <c r="AE23" s="613">
        <f>AH23*AL23</f>
        <v>0.2</v>
      </c>
      <c r="AF23" s="613">
        <f>AH23*AM23</f>
        <v>1</v>
      </c>
      <c r="AG23" s="208" t="s">
        <v>287</v>
      </c>
      <c r="AH23" s="100">
        <v>1</v>
      </c>
      <c r="AI23" s="226">
        <f>SUM(AH24*AI24)+(AH25*AI25)+(AH26*AI26)+(AH27*AI27)+(AH28*AI28)+(AH29*AI29)+(AH30*AI30)</f>
        <v>0</v>
      </c>
      <c r="AJ23" s="226">
        <f>SUM(AH24*AJ24)+(AH25*AJ25)+(AH26*AJ26)+(AH27*AJ27)+(AH28*AJ28)+(AH29*AJ29)+(AH30*AJ30)</f>
        <v>0.5</v>
      </c>
      <c r="AK23" s="226">
        <f>SUM(AH24*AK24)+(AH25*AK25)+(AH26*AK26)+(AH27*AK27)+(AH28*AK28)+(AH29*AK29)+(AH30*AK30)</f>
        <v>0.30000000000000004</v>
      </c>
      <c r="AL23" s="226">
        <f>SUM(AH24*AL24)+(AH25*AL25)+(AH26*AL26)+(AH27*AL27)+(AH28*AL28)+(AH29*AL29)+(AH30*AL30)</f>
        <v>0.2</v>
      </c>
      <c r="AM23" s="226">
        <f>SUM(AI23:AL23)</f>
        <v>1</v>
      </c>
      <c r="AN23" s="227"/>
      <c r="AO23" s="211"/>
      <c r="AP23" s="210"/>
      <c r="AQ23" s="222" t="s">
        <v>204</v>
      </c>
      <c r="AR23" s="430" t="s">
        <v>155</v>
      </c>
      <c r="AS23" s="332" t="s">
        <v>154</v>
      </c>
      <c r="AT23" s="335">
        <v>2021768920051</v>
      </c>
      <c r="AU23" s="367">
        <v>524719638</v>
      </c>
      <c r="AV23" s="212"/>
      <c r="AW23" s="364"/>
      <c r="AX23" s="364"/>
      <c r="AY23" s="364"/>
      <c r="AZ23" s="364"/>
      <c r="BA23" s="364"/>
      <c r="BB23" s="364"/>
      <c r="BC23" s="364"/>
      <c r="BD23" s="364"/>
      <c r="BE23" s="364"/>
      <c r="BF23" s="364"/>
      <c r="BG23" s="364"/>
      <c r="BH23" s="364"/>
      <c r="BI23" s="364"/>
      <c r="BJ23" s="364"/>
      <c r="BK23" s="364"/>
      <c r="BL23" s="364"/>
      <c r="BM23" s="364">
        <f t="shared" ref="BM23:BM30" si="3">SUM(BA23:BL23)</f>
        <v>0</v>
      </c>
      <c r="BN23" s="364"/>
      <c r="BO23" s="364"/>
      <c r="BP23" s="364"/>
      <c r="BQ23" s="364"/>
      <c r="BR23" s="364"/>
      <c r="BS23" s="364"/>
      <c r="BT23" s="364"/>
      <c r="BU23" s="364"/>
      <c r="BV23" s="364"/>
      <c r="BW23" s="364"/>
      <c r="BX23" s="364"/>
      <c r="BY23" s="364"/>
      <c r="BZ23" s="364"/>
      <c r="CA23" s="640">
        <f>SUM(BN23:BZ30)</f>
        <v>0</v>
      </c>
      <c r="CB23" s="213"/>
      <c r="CC23" s="213"/>
      <c r="CD23" s="213"/>
      <c r="CE23" s="213"/>
      <c r="CF23" s="213"/>
      <c r="CG23" s="213"/>
      <c r="CH23" s="213"/>
      <c r="CI23" s="213"/>
      <c r="CJ23" s="213"/>
      <c r="CK23" s="213"/>
      <c r="CL23" s="215"/>
      <c r="CM23" s="215"/>
      <c r="CN23" s="215"/>
      <c r="CO23" s="645">
        <f>SUM(CB23:CN30)</f>
        <v>105000000</v>
      </c>
      <c r="CP23" s="215"/>
      <c r="CQ23" s="216"/>
      <c r="CR23" s="216"/>
      <c r="CS23" s="216"/>
      <c r="CT23" s="216"/>
      <c r="CU23" s="216"/>
      <c r="CV23" s="216"/>
      <c r="CW23" s="216"/>
      <c r="CX23" s="216"/>
      <c r="CY23" s="216"/>
      <c r="CZ23" s="216"/>
      <c r="DA23" s="216"/>
      <c r="DB23" s="216"/>
      <c r="DC23" s="649">
        <f>SUM(CP23:DB30)</f>
        <v>105000000</v>
      </c>
      <c r="DD23" s="216"/>
      <c r="DE23" s="216"/>
      <c r="DF23" s="216"/>
      <c r="DG23" s="216"/>
      <c r="DH23" s="216"/>
      <c r="DI23" s="216"/>
      <c r="DJ23" s="216"/>
      <c r="DK23" s="216"/>
      <c r="DL23" s="216"/>
      <c r="DM23" s="216"/>
      <c r="DN23" s="216"/>
      <c r="DO23" s="216"/>
      <c r="DP23" s="216"/>
      <c r="DQ23" s="649">
        <f>SUM(DD23:DP30)</f>
        <v>105000000</v>
      </c>
      <c r="DR23" s="216"/>
      <c r="DS23" s="216"/>
      <c r="DT23" s="216"/>
      <c r="DU23" s="216"/>
      <c r="DV23" s="216"/>
      <c r="DW23" s="216"/>
      <c r="DX23" s="216"/>
      <c r="DY23" s="216"/>
      <c r="DZ23" s="216"/>
      <c r="EA23" s="216"/>
      <c r="EB23" s="216"/>
      <c r="EC23" s="216"/>
      <c r="ED23" s="216"/>
      <c r="EE23" s="652">
        <f>SUM(DR23:ED30)</f>
        <v>105000000</v>
      </c>
      <c r="EF23" s="601">
        <f>+DQ23/CO23</f>
        <v>1</v>
      </c>
      <c r="EG23" s="332" t="s">
        <v>271</v>
      </c>
      <c r="EH23" s="332"/>
    </row>
    <row r="24" spans="1:138" s="217" customFormat="1" ht="55.5" customHeight="1">
      <c r="A24" s="395"/>
      <c r="B24" s="388"/>
      <c r="C24" s="397"/>
      <c r="D24" s="397"/>
      <c r="E24" s="437"/>
      <c r="F24" s="437"/>
      <c r="G24" s="437"/>
      <c r="H24" s="437"/>
      <c r="I24" s="437"/>
      <c r="J24" s="448"/>
      <c r="K24" s="386"/>
      <c r="L24" s="386"/>
      <c r="M24" s="401"/>
      <c r="N24" s="386"/>
      <c r="O24" s="386"/>
      <c r="P24" s="488"/>
      <c r="Q24" s="386"/>
      <c r="R24" s="339"/>
      <c r="S24" s="386"/>
      <c r="T24" s="339"/>
      <c r="U24" s="383"/>
      <c r="V24" s="333"/>
      <c r="W24" s="434"/>
      <c r="X24" s="434"/>
      <c r="Y24" s="434"/>
      <c r="Z24" s="434"/>
      <c r="AA24" s="434"/>
      <c r="AB24" s="333"/>
      <c r="AC24" s="419"/>
      <c r="AD24" s="611"/>
      <c r="AE24" s="614"/>
      <c r="AF24" s="614"/>
      <c r="AG24" s="180" t="s">
        <v>288</v>
      </c>
      <c r="AH24" s="87">
        <v>0.2</v>
      </c>
      <c r="AI24" s="228"/>
      <c r="AJ24" s="195"/>
      <c r="AK24" s="87"/>
      <c r="AL24" s="87">
        <v>1</v>
      </c>
      <c r="AM24" s="209">
        <f t="shared" si="0"/>
        <v>1</v>
      </c>
      <c r="AN24" s="220">
        <v>45199</v>
      </c>
      <c r="AO24" s="211" t="s">
        <v>465</v>
      </c>
      <c r="AP24" s="210"/>
      <c r="AQ24" s="222" t="s">
        <v>204</v>
      </c>
      <c r="AR24" s="431"/>
      <c r="AS24" s="333"/>
      <c r="AT24" s="336"/>
      <c r="AU24" s="368"/>
      <c r="AV24" s="212"/>
      <c r="AW24" s="366"/>
      <c r="AX24" s="366"/>
      <c r="AY24" s="366"/>
      <c r="AZ24" s="366"/>
      <c r="BA24" s="366"/>
      <c r="BB24" s="366"/>
      <c r="BC24" s="366"/>
      <c r="BD24" s="366"/>
      <c r="BE24" s="366"/>
      <c r="BF24" s="366"/>
      <c r="BG24" s="366"/>
      <c r="BH24" s="366"/>
      <c r="BI24" s="366"/>
      <c r="BJ24" s="366"/>
      <c r="BK24" s="366"/>
      <c r="BL24" s="366"/>
      <c r="BM24" s="366">
        <f t="shared" si="3"/>
        <v>0</v>
      </c>
      <c r="BN24" s="366"/>
      <c r="BO24" s="366"/>
      <c r="BP24" s="366"/>
      <c r="BQ24" s="366"/>
      <c r="BR24" s="366"/>
      <c r="BS24" s="366"/>
      <c r="BT24" s="366"/>
      <c r="BU24" s="366"/>
      <c r="BV24" s="366"/>
      <c r="BW24" s="366"/>
      <c r="BX24" s="366"/>
      <c r="BY24" s="366"/>
      <c r="BZ24" s="366"/>
      <c r="CA24" s="641"/>
      <c r="CB24" s="213"/>
      <c r="CC24" s="213"/>
      <c r="CD24" s="213"/>
      <c r="CE24" s="213"/>
      <c r="CF24" s="213"/>
      <c r="CG24" s="213"/>
      <c r="CH24" s="213"/>
      <c r="CI24" s="213"/>
      <c r="CJ24" s="213"/>
      <c r="CK24" s="213"/>
      <c r="CL24" s="215"/>
      <c r="CM24" s="215"/>
      <c r="CN24" s="215"/>
      <c r="CO24" s="646"/>
      <c r="CP24" s="215"/>
      <c r="CQ24" s="216"/>
      <c r="CR24" s="216"/>
      <c r="CS24" s="216"/>
      <c r="CT24" s="216"/>
      <c r="CU24" s="216"/>
      <c r="CV24" s="216"/>
      <c r="CW24" s="216"/>
      <c r="CX24" s="216"/>
      <c r="CY24" s="216"/>
      <c r="CZ24" s="216"/>
      <c r="DA24" s="216"/>
      <c r="DB24" s="216"/>
      <c r="DC24" s="650"/>
      <c r="DD24" s="216"/>
      <c r="DE24" s="216"/>
      <c r="DF24" s="216"/>
      <c r="DG24" s="216"/>
      <c r="DH24" s="216"/>
      <c r="DI24" s="216"/>
      <c r="DJ24" s="216"/>
      <c r="DK24" s="216"/>
      <c r="DL24" s="216"/>
      <c r="DM24" s="216"/>
      <c r="DN24" s="216"/>
      <c r="DO24" s="216"/>
      <c r="DP24" s="216"/>
      <c r="DQ24" s="650"/>
      <c r="DR24" s="216"/>
      <c r="DS24" s="216"/>
      <c r="DT24" s="216"/>
      <c r="DU24" s="216"/>
      <c r="DV24" s="216"/>
      <c r="DW24" s="216"/>
      <c r="DX24" s="216"/>
      <c r="DY24" s="216"/>
      <c r="DZ24" s="216"/>
      <c r="EA24" s="216"/>
      <c r="EB24" s="216"/>
      <c r="EC24" s="216"/>
      <c r="ED24" s="216"/>
      <c r="EE24" s="653"/>
      <c r="EF24" s="662"/>
      <c r="EG24" s="333"/>
      <c r="EH24" s="333"/>
    </row>
    <row r="25" spans="1:138" s="217" customFormat="1" ht="61.95" customHeight="1">
      <c r="A25" s="395"/>
      <c r="B25" s="388"/>
      <c r="C25" s="397"/>
      <c r="D25" s="397"/>
      <c r="E25" s="437"/>
      <c r="F25" s="437"/>
      <c r="G25" s="437"/>
      <c r="H25" s="437"/>
      <c r="I25" s="437"/>
      <c r="J25" s="448"/>
      <c r="K25" s="386"/>
      <c r="L25" s="386"/>
      <c r="M25" s="401"/>
      <c r="N25" s="386"/>
      <c r="O25" s="386"/>
      <c r="P25" s="488"/>
      <c r="Q25" s="386"/>
      <c r="R25" s="339"/>
      <c r="S25" s="386"/>
      <c r="T25" s="339"/>
      <c r="U25" s="383"/>
      <c r="V25" s="333"/>
      <c r="W25" s="434"/>
      <c r="X25" s="434"/>
      <c r="Y25" s="434"/>
      <c r="Z25" s="434"/>
      <c r="AA25" s="434"/>
      <c r="AB25" s="333"/>
      <c r="AC25" s="419"/>
      <c r="AD25" s="611"/>
      <c r="AE25" s="614"/>
      <c r="AF25" s="614"/>
      <c r="AG25" s="180" t="s">
        <v>289</v>
      </c>
      <c r="AH25" s="87">
        <v>0.2</v>
      </c>
      <c r="AI25" s="228"/>
      <c r="AJ25" s="195">
        <v>1</v>
      </c>
      <c r="AK25" s="87"/>
      <c r="AL25" s="87"/>
      <c r="AM25" s="209">
        <f t="shared" si="0"/>
        <v>1</v>
      </c>
      <c r="AN25" s="220">
        <v>45046</v>
      </c>
      <c r="AO25" s="211" t="s">
        <v>422</v>
      </c>
      <c r="AP25" s="222" t="s">
        <v>419</v>
      </c>
      <c r="AQ25" s="222" t="s">
        <v>204</v>
      </c>
      <c r="AR25" s="431"/>
      <c r="AS25" s="333"/>
      <c r="AT25" s="336"/>
      <c r="AU25" s="368"/>
      <c r="AV25" s="197" t="s">
        <v>331</v>
      </c>
      <c r="AW25" s="366"/>
      <c r="AX25" s="366"/>
      <c r="AY25" s="366"/>
      <c r="AZ25" s="366"/>
      <c r="BA25" s="366"/>
      <c r="BB25" s="366"/>
      <c r="BC25" s="366"/>
      <c r="BD25" s="366"/>
      <c r="BE25" s="366"/>
      <c r="BF25" s="366"/>
      <c r="BG25" s="366"/>
      <c r="BH25" s="366"/>
      <c r="BI25" s="366"/>
      <c r="BJ25" s="366"/>
      <c r="BK25" s="366"/>
      <c r="BL25" s="366"/>
      <c r="BM25" s="366">
        <f t="shared" si="3"/>
        <v>0</v>
      </c>
      <c r="BN25" s="366"/>
      <c r="BO25" s="366"/>
      <c r="BP25" s="366"/>
      <c r="BQ25" s="366"/>
      <c r="BR25" s="366"/>
      <c r="BS25" s="366"/>
      <c r="BT25" s="366"/>
      <c r="BU25" s="366"/>
      <c r="BV25" s="366"/>
      <c r="BW25" s="366"/>
      <c r="BX25" s="366"/>
      <c r="BY25" s="366"/>
      <c r="BZ25" s="366"/>
      <c r="CA25" s="641"/>
      <c r="CB25" s="213">
        <v>35000000</v>
      </c>
      <c r="CC25" s="213"/>
      <c r="CD25" s="213"/>
      <c r="CE25" s="213"/>
      <c r="CF25" s="213"/>
      <c r="CG25" s="213"/>
      <c r="CH25" s="213"/>
      <c r="CI25" s="213"/>
      <c r="CJ25" s="213"/>
      <c r="CK25" s="213"/>
      <c r="CL25" s="215"/>
      <c r="CM25" s="215"/>
      <c r="CN25" s="215"/>
      <c r="CO25" s="646"/>
      <c r="CP25" s="215">
        <v>35000000</v>
      </c>
      <c r="CQ25" s="216"/>
      <c r="CR25" s="216"/>
      <c r="CS25" s="216"/>
      <c r="CT25" s="216"/>
      <c r="CU25" s="216"/>
      <c r="CV25" s="216"/>
      <c r="CW25" s="216"/>
      <c r="CX25" s="216"/>
      <c r="CY25" s="216"/>
      <c r="CZ25" s="216"/>
      <c r="DA25" s="216"/>
      <c r="DB25" s="216"/>
      <c r="DC25" s="650"/>
      <c r="DD25" s="202">
        <v>35000000</v>
      </c>
      <c r="DE25" s="216"/>
      <c r="DF25" s="216"/>
      <c r="DG25" s="216"/>
      <c r="DH25" s="216"/>
      <c r="DI25" s="216"/>
      <c r="DJ25" s="216"/>
      <c r="DK25" s="216"/>
      <c r="DL25" s="216"/>
      <c r="DM25" s="216"/>
      <c r="DN25" s="216"/>
      <c r="DO25" s="216"/>
      <c r="DP25" s="216"/>
      <c r="DQ25" s="650"/>
      <c r="DR25" s="202">
        <v>35000000</v>
      </c>
      <c r="DS25" s="216"/>
      <c r="DT25" s="216"/>
      <c r="DU25" s="216"/>
      <c r="DV25" s="216"/>
      <c r="DW25" s="216"/>
      <c r="DX25" s="216"/>
      <c r="DY25" s="216"/>
      <c r="DZ25" s="216"/>
      <c r="EA25" s="216"/>
      <c r="EB25" s="216"/>
      <c r="EC25" s="216"/>
      <c r="ED25" s="216"/>
      <c r="EE25" s="653"/>
      <c r="EF25" s="662"/>
      <c r="EG25" s="333"/>
      <c r="EH25" s="333"/>
    </row>
    <row r="26" spans="1:138" s="217" customFormat="1" ht="35.25" customHeight="1">
      <c r="A26" s="395"/>
      <c r="B26" s="388"/>
      <c r="C26" s="397"/>
      <c r="D26" s="397"/>
      <c r="E26" s="437"/>
      <c r="F26" s="437"/>
      <c r="G26" s="437"/>
      <c r="H26" s="437"/>
      <c r="I26" s="437"/>
      <c r="J26" s="448"/>
      <c r="K26" s="386"/>
      <c r="L26" s="386"/>
      <c r="M26" s="401"/>
      <c r="N26" s="386"/>
      <c r="O26" s="386"/>
      <c r="P26" s="488"/>
      <c r="Q26" s="386"/>
      <c r="R26" s="339"/>
      <c r="S26" s="386"/>
      <c r="T26" s="339"/>
      <c r="U26" s="383"/>
      <c r="V26" s="333"/>
      <c r="W26" s="434"/>
      <c r="X26" s="434"/>
      <c r="Y26" s="434"/>
      <c r="Z26" s="434"/>
      <c r="AA26" s="434"/>
      <c r="AB26" s="333"/>
      <c r="AC26" s="419"/>
      <c r="AD26" s="611"/>
      <c r="AE26" s="614"/>
      <c r="AF26" s="614"/>
      <c r="AG26" s="180" t="s">
        <v>290</v>
      </c>
      <c r="AH26" s="87">
        <v>0.2</v>
      </c>
      <c r="AI26" s="228"/>
      <c r="AJ26" s="195">
        <v>1</v>
      </c>
      <c r="AK26" s="87"/>
      <c r="AL26" s="87"/>
      <c r="AM26" s="209">
        <f t="shared" si="0"/>
        <v>1</v>
      </c>
      <c r="AN26" s="220">
        <v>45076</v>
      </c>
      <c r="AO26" s="211" t="s">
        <v>424</v>
      </c>
      <c r="AP26" s="222" t="s">
        <v>419</v>
      </c>
      <c r="AQ26" s="222" t="s">
        <v>204</v>
      </c>
      <c r="AR26" s="431"/>
      <c r="AS26" s="333"/>
      <c r="AT26" s="336"/>
      <c r="AU26" s="368"/>
      <c r="AV26" s="197" t="s">
        <v>331</v>
      </c>
      <c r="AW26" s="366"/>
      <c r="AX26" s="366"/>
      <c r="AY26" s="366"/>
      <c r="AZ26" s="366"/>
      <c r="BA26" s="366"/>
      <c r="BB26" s="366"/>
      <c r="BC26" s="366"/>
      <c r="BD26" s="366"/>
      <c r="BE26" s="366"/>
      <c r="BF26" s="366"/>
      <c r="BG26" s="366"/>
      <c r="BH26" s="366"/>
      <c r="BI26" s="366"/>
      <c r="BJ26" s="366"/>
      <c r="BK26" s="366"/>
      <c r="BL26" s="366"/>
      <c r="BM26" s="366">
        <f t="shared" si="3"/>
        <v>0</v>
      </c>
      <c r="BN26" s="366"/>
      <c r="BO26" s="366"/>
      <c r="BP26" s="366"/>
      <c r="BQ26" s="366"/>
      <c r="BR26" s="366"/>
      <c r="BS26" s="366"/>
      <c r="BT26" s="366"/>
      <c r="BU26" s="366"/>
      <c r="BV26" s="366"/>
      <c r="BW26" s="366"/>
      <c r="BX26" s="366"/>
      <c r="BY26" s="366"/>
      <c r="BZ26" s="366"/>
      <c r="CA26" s="641"/>
      <c r="CB26" s="213">
        <v>40000000</v>
      </c>
      <c r="CC26" s="213"/>
      <c r="CD26" s="213"/>
      <c r="CE26" s="213"/>
      <c r="CF26" s="213"/>
      <c r="CG26" s="213"/>
      <c r="CH26" s="213"/>
      <c r="CI26" s="213"/>
      <c r="CJ26" s="213"/>
      <c r="CK26" s="213"/>
      <c r="CL26" s="215"/>
      <c r="CM26" s="215"/>
      <c r="CN26" s="215"/>
      <c r="CO26" s="646"/>
      <c r="CP26" s="215">
        <v>40000000</v>
      </c>
      <c r="CQ26" s="216"/>
      <c r="CR26" s="216"/>
      <c r="CS26" s="216"/>
      <c r="CT26" s="216"/>
      <c r="CU26" s="216"/>
      <c r="CV26" s="216"/>
      <c r="CW26" s="216"/>
      <c r="CX26" s="216"/>
      <c r="CY26" s="216"/>
      <c r="CZ26" s="216"/>
      <c r="DA26" s="216"/>
      <c r="DB26" s="216"/>
      <c r="DC26" s="650"/>
      <c r="DD26" s="215">
        <v>40000000</v>
      </c>
      <c r="DE26" s="216"/>
      <c r="DF26" s="216"/>
      <c r="DG26" s="216"/>
      <c r="DH26" s="216"/>
      <c r="DI26" s="216"/>
      <c r="DJ26" s="216"/>
      <c r="DK26" s="216"/>
      <c r="DL26" s="216"/>
      <c r="DM26" s="216"/>
      <c r="DN26" s="216"/>
      <c r="DO26" s="216"/>
      <c r="DP26" s="216"/>
      <c r="DQ26" s="650"/>
      <c r="DR26" s="215">
        <v>40000000</v>
      </c>
      <c r="DS26" s="216"/>
      <c r="DT26" s="216"/>
      <c r="DU26" s="216"/>
      <c r="DV26" s="216"/>
      <c r="DW26" s="216"/>
      <c r="DX26" s="216"/>
      <c r="DY26" s="216"/>
      <c r="DZ26" s="216"/>
      <c r="EA26" s="216"/>
      <c r="EB26" s="216"/>
      <c r="EC26" s="216"/>
      <c r="ED26" s="216"/>
      <c r="EE26" s="653"/>
      <c r="EF26" s="662"/>
      <c r="EG26" s="333"/>
      <c r="EH26" s="333"/>
    </row>
    <row r="27" spans="1:138" s="217" customFormat="1" ht="83.25" customHeight="1">
      <c r="A27" s="395"/>
      <c r="B27" s="388"/>
      <c r="C27" s="397"/>
      <c r="D27" s="397"/>
      <c r="E27" s="437"/>
      <c r="F27" s="437"/>
      <c r="G27" s="437"/>
      <c r="H27" s="437"/>
      <c r="I27" s="437"/>
      <c r="J27" s="448"/>
      <c r="K27" s="386"/>
      <c r="L27" s="386"/>
      <c r="M27" s="401"/>
      <c r="N27" s="386"/>
      <c r="O27" s="386"/>
      <c r="P27" s="488"/>
      <c r="Q27" s="386"/>
      <c r="R27" s="339"/>
      <c r="S27" s="386"/>
      <c r="T27" s="339"/>
      <c r="U27" s="383"/>
      <c r="V27" s="333"/>
      <c r="W27" s="434"/>
      <c r="X27" s="434"/>
      <c r="Y27" s="434"/>
      <c r="Z27" s="434"/>
      <c r="AA27" s="434"/>
      <c r="AB27" s="333"/>
      <c r="AC27" s="419"/>
      <c r="AD27" s="611"/>
      <c r="AE27" s="614"/>
      <c r="AF27" s="614"/>
      <c r="AG27" s="180" t="s">
        <v>305</v>
      </c>
      <c r="AH27" s="87">
        <v>0.1</v>
      </c>
      <c r="AI27" s="228"/>
      <c r="AJ27" s="195">
        <v>1</v>
      </c>
      <c r="AK27" s="87"/>
      <c r="AL27" s="87"/>
      <c r="AM27" s="209">
        <f t="shared" si="0"/>
        <v>1</v>
      </c>
      <c r="AN27" s="220">
        <v>45076</v>
      </c>
      <c r="AO27" s="211" t="s">
        <v>423</v>
      </c>
      <c r="AP27" s="222" t="s">
        <v>419</v>
      </c>
      <c r="AQ27" s="222" t="s">
        <v>204</v>
      </c>
      <c r="AR27" s="431"/>
      <c r="AS27" s="333"/>
      <c r="AT27" s="336"/>
      <c r="AU27" s="368"/>
      <c r="AV27" s="197" t="s">
        <v>331</v>
      </c>
      <c r="AW27" s="366"/>
      <c r="AX27" s="366"/>
      <c r="AY27" s="366"/>
      <c r="AZ27" s="366"/>
      <c r="BA27" s="366"/>
      <c r="BB27" s="366"/>
      <c r="BC27" s="366"/>
      <c r="BD27" s="366"/>
      <c r="BE27" s="366"/>
      <c r="BF27" s="366"/>
      <c r="BG27" s="366"/>
      <c r="BH27" s="366"/>
      <c r="BI27" s="366"/>
      <c r="BJ27" s="366"/>
      <c r="BK27" s="366"/>
      <c r="BL27" s="366"/>
      <c r="BM27" s="366">
        <f t="shared" si="3"/>
        <v>0</v>
      </c>
      <c r="BN27" s="366"/>
      <c r="BO27" s="366"/>
      <c r="BP27" s="366"/>
      <c r="BQ27" s="366"/>
      <c r="BR27" s="366"/>
      <c r="BS27" s="366"/>
      <c r="BT27" s="366"/>
      <c r="BU27" s="366"/>
      <c r="BV27" s="366"/>
      <c r="BW27" s="366"/>
      <c r="BX27" s="366"/>
      <c r="BY27" s="366"/>
      <c r="BZ27" s="366"/>
      <c r="CA27" s="641"/>
      <c r="CB27" s="213">
        <v>10000000</v>
      </c>
      <c r="CC27" s="213"/>
      <c r="CD27" s="213"/>
      <c r="CE27" s="213"/>
      <c r="CF27" s="213"/>
      <c r="CG27" s="213"/>
      <c r="CH27" s="213"/>
      <c r="CI27" s="213"/>
      <c r="CJ27" s="213"/>
      <c r="CK27" s="213"/>
      <c r="CL27" s="215"/>
      <c r="CM27" s="215"/>
      <c r="CN27" s="215"/>
      <c r="CO27" s="646"/>
      <c r="CP27" s="215">
        <v>10000000</v>
      </c>
      <c r="CQ27" s="216"/>
      <c r="CR27" s="216"/>
      <c r="CS27" s="216"/>
      <c r="CT27" s="216"/>
      <c r="CU27" s="216"/>
      <c r="CV27" s="216"/>
      <c r="CW27" s="216"/>
      <c r="CX27" s="216"/>
      <c r="CY27" s="216"/>
      <c r="CZ27" s="216"/>
      <c r="DA27" s="216"/>
      <c r="DB27" s="216"/>
      <c r="DC27" s="650"/>
      <c r="DD27" s="215">
        <v>10000000</v>
      </c>
      <c r="DE27" s="216"/>
      <c r="DF27" s="216"/>
      <c r="DG27" s="216"/>
      <c r="DH27" s="216"/>
      <c r="DI27" s="216"/>
      <c r="DJ27" s="216"/>
      <c r="DK27" s="216"/>
      <c r="DL27" s="216"/>
      <c r="DM27" s="216"/>
      <c r="DN27" s="216"/>
      <c r="DO27" s="216"/>
      <c r="DP27" s="216"/>
      <c r="DQ27" s="650"/>
      <c r="DR27" s="215">
        <v>10000000</v>
      </c>
      <c r="DS27" s="216"/>
      <c r="DT27" s="216"/>
      <c r="DU27" s="216"/>
      <c r="DV27" s="216"/>
      <c r="DW27" s="216"/>
      <c r="DX27" s="216"/>
      <c r="DY27" s="216"/>
      <c r="DZ27" s="216"/>
      <c r="EA27" s="216"/>
      <c r="EB27" s="216"/>
      <c r="EC27" s="216"/>
      <c r="ED27" s="216"/>
      <c r="EE27" s="653"/>
      <c r="EF27" s="662"/>
      <c r="EG27" s="333"/>
      <c r="EH27" s="333"/>
    </row>
    <row r="28" spans="1:138" s="217" customFormat="1" ht="35.25" customHeight="1">
      <c r="A28" s="395"/>
      <c r="B28" s="388"/>
      <c r="C28" s="397"/>
      <c r="D28" s="397"/>
      <c r="E28" s="437"/>
      <c r="F28" s="437"/>
      <c r="G28" s="437"/>
      <c r="H28" s="437"/>
      <c r="I28" s="437"/>
      <c r="J28" s="448"/>
      <c r="K28" s="386"/>
      <c r="L28" s="386"/>
      <c r="M28" s="401"/>
      <c r="N28" s="386"/>
      <c r="O28" s="386"/>
      <c r="P28" s="488"/>
      <c r="Q28" s="386"/>
      <c r="R28" s="339"/>
      <c r="S28" s="386"/>
      <c r="T28" s="339"/>
      <c r="U28" s="383"/>
      <c r="V28" s="333"/>
      <c r="W28" s="434"/>
      <c r="X28" s="434"/>
      <c r="Y28" s="434"/>
      <c r="Z28" s="434"/>
      <c r="AA28" s="434"/>
      <c r="AB28" s="333"/>
      <c r="AC28" s="419"/>
      <c r="AD28" s="611"/>
      <c r="AE28" s="614"/>
      <c r="AF28" s="614"/>
      <c r="AG28" s="178" t="s">
        <v>291</v>
      </c>
      <c r="AH28" s="87">
        <v>0.1</v>
      </c>
      <c r="AI28" s="228"/>
      <c r="AJ28" s="195"/>
      <c r="AK28" s="87">
        <v>1</v>
      </c>
      <c r="AL28" s="87"/>
      <c r="AM28" s="209">
        <f t="shared" si="0"/>
        <v>1</v>
      </c>
      <c r="AN28" s="220">
        <v>45137</v>
      </c>
      <c r="AO28" s="229" t="s">
        <v>433</v>
      </c>
      <c r="AP28" s="222" t="s">
        <v>419</v>
      </c>
      <c r="AQ28" s="222" t="s">
        <v>204</v>
      </c>
      <c r="AR28" s="431"/>
      <c r="AS28" s="333"/>
      <c r="AT28" s="336"/>
      <c r="AU28" s="368"/>
      <c r="AV28" s="197" t="s">
        <v>331</v>
      </c>
      <c r="AW28" s="366"/>
      <c r="AX28" s="366"/>
      <c r="AY28" s="366"/>
      <c r="AZ28" s="366"/>
      <c r="BA28" s="366"/>
      <c r="BB28" s="366"/>
      <c r="BC28" s="366"/>
      <c r="BD28" s="366"/>
      <c r="BE28" s="366"/>
      <c r="BF28" s="366"/>
      <c r="BG28" s="366"/>
      <c r="BH28" s="366"/>
      <c r="BI28" s="366"/>
      <c r="BJ28" s="366"/>
      <c r="BK28" s="366"/>
      <c r="BL28" s="366"/>
      <c r="BM28" s="366">
        <f t="shared" si="3"/>
        <v>0</v>
      </c>
      <c r="BN28" s="366"/>
      <c r="BO28" s="366"/>
      <c r="BP28" s="366"/>
      <c r="BQ28" s="366"/>
      <c r="BR28" s="366"/>
      <c r="BS28" s="366"/>
      <c r="BT28" s="366"/>
      <c r="BU28" s="366"/>
      <c r="BV28" s="366"/>
      <c r="BW28" s="366"/>
      <c r="BX28" s="366"/>
      <c r="BY28" s="366"/>
      <c r="BZ28" s="366"/>
      <c r="CA28" s="641"/>
      <c r="CB28" s="213">
        <v>5000000</v>
      </c>
      <c r="CC28" s="213"/>
      <c r="CD28" s="213"/>
      <c r="CE28" s="213"/>
      <c r="CF28" s="213"/>
      <c r="CG28" s="213"/>
      <c r="CH28" s="213"/>
      <c r="CI28" s="213"/>
      <c r="CJ28" s="213"/>
      <c r="CK28" s="213"/>
      <c r="CL28" s="215"/>
      <c r="CM28" s="215"/>
      <c r="CN28" s="215"/>
      <c r="CO28" s="646"/>
      <c r="CP28" s="215">
        <v>5000000</v>
      </c>
      <c r="CQ28" s="216"/>
      <c r="CR28" s="216"/>
      <c r="CS28" s="216"/>
      <c r="CT28" s="216"/>
      <c r="CU28" s="216"/>
      <c r="CV28" s="216"/>
      <c r="CW28" s="216"/>
      <c r="CX28" s="216"/>
      <c r="CY28" s="216"/>
      <c r="CZ28" s="216"/>
      <c r="DA28" s="216"/>
      <c r="DB28" s="216"/>
      <c r="DC28" s="650"/>
      <c r="DD28" s="215">
        <v>5000000</v>
      </c>
      <c r="DE28" s="216"/>
      <c r="DF28" s="216"/>
      <c r="DG28" s="216"/>
      <c r="DH28" s="216"/>
      <c r="DI28" s="216"/>
      <c r="DJ28" s="216"/>
      <c r="DK28" s="216"/>
      <c r="DL28" s="216"/>
      <c r="DM28" s="216"/>
      <c r="DN28" s="216"/>
      <c r="DO28" s="216"/>
      <c r="DP28" s="216"/>
      <c r="DQ28" s="650"/>
      <c r="DR28" s="215">
        <v>5000000</v>
      </c>
      <c r="DS28" s="216"/>
      <c r="DT28" s="216"/>
      <c r="DU28" s="216"/>
      <c r="DV28" s="216"/>
      <c r="DW28" s="216"/>
      <c r="DX28" s="216"/>
      <c r="DY28" s="216"/>
      <c r="DZ28" s="216"/>
      <c r="EA28" s="216"/>
      <c r="EB28" s="216"/>
      <c r="EC28" s="216"/>
      <c r="ED28" s="216"/>
      <c r="EE28" s="653"/>
      <c r="EF28" s="662"/>
      <c r="EG28" s="333"/>
      <c r="EH28" s="333"/>
    </row>
    <row r="29" spans="1:138" s="217" customFormat="1" ht="35.25" customHeight="1">
      <c r="A29" s="395"/>
      <c r="B29" s="388"/>
      <c r="C29" s="397"/>
      <c r="D29" s="397"/>
      <c r="E29" s="437"/>
      <c r="F29" s="437"/>
      <c r="G29" s="437"/>
      <c r="H29" s="437"/>
      <c r="I29" s="437"/>
      <c r="J29" s="448"/>
      <c r="K29" s="386"/>
      <c r="L29" s="386"/>
      <c r="M29" s="401"/>
      <c r="N29" s="386"/>
      <c r="O29" s="386"/>
      <c r="P29" s="488"/>
      <c r="Q29" s="386"/>
      <c r="R29" s="339"/>
      <c r="S29" s="386"/>
      <c r="T29" s="339"/>
      <c r="U29" s="383"/>
      <c r="V29" s="333"/>
      <c r="W29" s="434"/>
      <c r="X29" s="434"/>
      <c r="Y29" s="434"/>
      <c r="Z29" s="434"/>
      <c r="AA29" s="434"/>
      <c r="AB29" s="333"/>
      <c r="AC29" s="419"/>
      <c r="AD29" s="611"/>
      <c r="AE29" s="614"/>
      <c r="AF29" s="614"/>
      <c r="AG29" s="178" t="s">
        <v>306</v>
      </c>
      <c r="AH29" s="87">
        <v>0.1</v>
      </c>
      <c r="AI29" s="228"/>
      <c r="AJ29" s="195"/>
      <c r="AK29" s="87">
        <v>1</v>
      </c>
      <c r="AL29" s="87"/>
      <c r="AM29" s="228">
        <f t="shared" si="0"/>
        <v>1</v>
      </c>
      <c r="AN29" s="220">
        <v>45168</v>
      </c>
      <c r="AO29" s="210" t="s">
        <v>440</v>
      </c>
      <c r="AP29" s="222" t="s">
        <v>419</v>
      </c>
      <c r="AQ29" s="222" t="s">
        <v>204</v>
      </c>
      <c r="AR29" s="431"/>
      <c r="AS29" s="333"/>
      <c r="AT29" s="336"/>
      <c r="AU29" s="368"/>
      <c r="AV29" s="197" t="s">
        <v>331</v>
      </c>
      <c r="AW29" s="366"/>
      <c r="AX29" s="366"/>
      <c r="AY29" s="366"/>
      <c r="AZ29" s="366"/>
      <c r="BA29" s="366"/>
      <c r="BB29" s="366"/>
      <c r="BC29" s="366"/>
      <c r="BD29" s="366"/>
      <c r="BE29" s="366"/>
      <c r="BF29" s="366"/>
      <c r="BG29" s="366"/>
      <c r="BH29" s="366"/>
      <c r="BI29" s="366"/>
      <c r="BJ29" s="366"/>
      <c r="BK29" s="366"/>
      <c r="BL29" s="366"/>
      <c r="BM29" s="366">
        <f t="shared" si="3"/>
        <v>0</v>
      </c>
      <c r="BN29" s="366"/>
      <c r="BO29" s="366"/>
      <c r="BP29" s="366"/>
      <c r="BQ29" s="366"/>
      <c r="BR29" s="366"/>
      <c r="BS29" s="366"/>
      <c r="BT29" s="366"/>
      <c r="BU29" s="366"/>
      <c r="BV29" s="366"/>
      <c r="BW29" s="366"/>
      <c r="BX29" s="366"/>
      <c r="BY29" s="366"/>
      <c r="BZ29" s="366"/>
      <c r="CA29" s="641"/>
      <c r="CB29" s="213">
        <v>5000000</v>
      </c>
      <c r="CC29" s="213"/>
      <c r="CD29" s="213"/>
      <c r="CE29" s="213"/>
      <c r="CF29" s="213"/>
      <c r="CG29" s="213"/>
      <c r="CH29" s="213"/>
      <c r="CI29" s="213"/>
      <c r="CJ29" s="213"/>
      <c r="CK29" s="213"/>
      <c r="CL29" s="215"/>
      <c r="CM29" s="215"/>
      <c r="CN29" s="215"/>
      <c r="CO29" s="646"/>
      <c r="CP29" s="215">
        <v>5000000</v>
      </c>
      <c r="CQ29" s="216"/>
      <c r="CR29" s="216"/>
      <c r="CS29" s="216"/>
      <c r="CT29" s="216"/>
      <c r="CU29" s="216"/>
      <c r="CV29" s="216"/>
      <c r="CW29" s="216"/>
      <c r="CX29" s="216"/>
      <c r="CY29" s="216"/>
      <c r="CZ29" s="216"/>
      <c r="DA29" s="216"/>
      <c r="DB29" s="216"/>
      <c r="DC29" s="650"/>
      <c r="DD29" s="215">
        <v>5000000</v>
      </c>
      <c r="DE29" s="216"/>
      <c r="DF29" s="216"/>
      <c r="DG29" s="216"/>
      <c r="DH29" s="216"/>
      <c r="DI29" s="216"/>
      <c r="DJ29" s="216"/>
      <c r="DK29" s="216"/>
      <c r="DL29" s="216"/>
      <c r="DM29" s="216"/>
      <c r="DN29" s="216"/>
      <c r="DO29" s="216"/>
      <c r="DP29" s="216"/>
      <c r="DQ29" s="650"/>
      <c r="DR29" s="215">
        <v>5000000</v>
      </c>
      <c r="DS29" s="216"/>
      <c r="DT29" s="216"/>
      <c r="DU29" s="216"/>
      <c r="DV29" s="216"/>
      <c r="DW29" s="216"/>
      <c r="DX29" s="216"/>
      <c r="DY29" s="216"/>
      <c r="DZ29" s="216"/>
      <c r="EA29" s="216"/>
      <c r="EB29" s="216"/>
      <c r="EC29" s="216"/>
      <c r="ED29" s="216"/>
      <c r="EE29" s="653"/>
      <c r="EF29" s="662"/>
      <c r="EG29" s="333"/>
      <c r="EH29" s="333"/>
    </row>
    <row r="30" spans="1:138" s="217" customFormat="1" ht="35.25" customHeight="1">
      <c r="A30" s="413"/>
      <c r="B30" s="391"/>
      <c r="C30" s="404"/>
      <c r="D30" s="404"/>
      <c r="E30" s="438"/>
      <c r="F30" s="438"/>
      <c r="G30" s="438"/>
      <c r="H30" s="438"/>
      <c r="I30" s="438"/>
      <c r="J30" s="449"/>
      <c r="K30" s="402"/>
      <c r="L30" s="402"/>
      <c r="M30" s="403"/>
      <c r="N30" s="402"/>
      <c r="O30" s="402"/>
      <c r="P30" s="489"/>
      <c r="Q30" s="402"/>
      <c r="R30" s="340"/>
      <c r="S30" s="402"/>
      <c r="T30" s="340"/>
      <c r="U30" s="384"/>
      <c r="V30" s="334"/>
      <c r="W30" s="435"/>
      <c r="X30" s="435"/>
      <c r="Y30" s="435"/>
      <c r="Z30" s="435"/>
      <c r="AA30" s="435"/>
      <c r="AB30" s="334"/>
      <c r="AC30" s="420"/>
      <c r="AD30" s="612"/>
      <c r="AE30" s="615"/>
      <c r="AF30" s="615"/>
      <c r="AG30" s="178" t="s">
        <v>307</v>
      </c>
      <c r="AH30" s="87">
        <v>0.1</v>
      </c>
      <c r="AI30" s="228"/>
      <c r="AJ30" s="195"/>
      <c r="AK30" s="87">
        <v>1</v>
      </c>
      <c r="AL30" s="87"/>
      <c r="AM30" s="228">
        <f t="shared" si="0"/>
        <v>1</v>
      </c>
      <c r="AN30" s="220">
        <v>45107</v>
      </c>
      <c r="AO30" s="230" t="s">
        <v>450</v>
      </c>
      <c r="AP30" s="216" t="s">
        <v>419</v>
      </c>
      <c r="AQ30" s="222" t="s">
        <v>204</v>
      </c>
      <c r="AR30" s="432"/>
      <c r="AS30" s="334"/>
      <c r="AT30" s="337"/>
      <c r="AU30" s="368"/>
      <c r="AV30" s="197" t="s">
        <v>331</v>
      </c>
      <c r="AW30" s="365"/>
      <c r="AX30" s="365"/>
      <c r="AY30" s="365"/>
      <c r="AZ30" s="365"/>
      <c r="BA30" s="365"/>
      <c r="BB30" s="365"/>
      <c r="BC30" s="365"/>
      <c r="BD30" s="365"/>
      <c r="BE30" s="365"/>
      <c r="BF30" s="365"/>
      <c r="BG30" s="365"/>
      <c r="BH30" s="365"/>
      <c r="BI30" s="365"/>
      <c r="BJ30" s="365"/>
      <c r="BK30" s="365"/>
      <c r="BL30" s="365"/>
      <c r="BM30" s="365">
        <f t="shared" si="3"/>
        <v>0</v>
      </c>
      <c r="BN30" s="365"/>
      <c r="BO30" s="365"/>
      <c r="BP30" s="365"/>
      <c r="BQ30" s="365"/>
      <c r="BR30" s="365"/>
      <c r="BS30" s="365"/>
      <c r="BT30" s="365"/>
      <c r="BU30" s="365"/>
      <c r="BV30" s="365"/>
      <c r="BW30" s="365"/>
      <c r="BX30" s="365"/>
      <c r="BY30" s="365"/>
      <c r="BZ30" s="365"/>
      <c r="CA30" s="642"/>
      <c r="CB30" s="215">
        <v>10000000</v>
      </c>
      <c r="CC30" s="215"/>
      <c r="CD30" s="215"/>
      <c r="CE30" s="215"/>
      <c r="CF30" s="215"/>
      <c r="CG30" s="215"/>
      <c r="CH30" s="215"/>
      <c r="CI30" s="215"/>
      <c r="CJ30" s="215"/>
      <c r="CK30" s="215"/>
      <c r="CL30" s="215"/>
      <c r="CM30" s="215"/>
      <c r="CN30" s="215"/>
      <c r="CO30" s="647"/>
      <c r="CP30" s="215">
        <v>10000000</v>
      </c>
      <c r="CQ30" s="216"/>
      <c r="CR30" s="216"/>
      <c r="CS30" s="216"/>
      <c r="CT30" s="216"/>
      <c r="CU30" s="216"/>
      <c r="CV30" s="216"/>
      <c r="CW30" s="216"/>
      <c r="CX30" s="216"/>
      <c r="CY30" s="216"/>
      <c r="CZ30" s="216"/>
      <c r="DA30" s="216"/>
      <c r="DB30" s="216"/>
      <c r="DC30" s="651"/>
      <c r="DD30" s="215">
        <v>10000000</v>
      </c>
      <c r="DE30" s="216"/>
      <c r="DF30" s="216"/>
      <c r="DG30" s="216"/>
      <c r="DH30" s="216"/>
      <c r="DI30" s="216"/>
      <c r="DJ30" s="216"/>
      <c r="DK30" s="216"/>
      <c r="DL30" s="216"/>
      <c r="DM30" s="216"/>
      <c r="DN30" s="216"/>
      <c r="DO30" s="216"/>
      <c r="DP30" s="216"/>
      <c r="DQ30" s="651"/>
      <c r="DR30" s="215">
        <v>10000000</v>
      </c>
      <c r="DS30" s="216"/>
      <c r="DT30" s="216"/>
      <c r="DU30" s="216"/>
      <c r="DV30" s="216"/>
      <c r="DW30" s="216"/>
      <c r="DX30" s="216"/>
      <c r="DY30" s="216"/>
      <c r="DZ30" s="216"/>
      <c r="EA30" s="216"/>
      <c r="EB30" s="216"/>
      <c r="EC30" s="216"/>
      <c r="ED30" s="216"/>
      <c r="EE30" s="654"/>
      <c r="EF30" s="602"/>
      <c r="EG30" s="334"/>
      <c r="EH30" s="334"/>
    </row>
    <row r="31" spans="1:138" s="217" customFormat="1" ht="46.5" customHeight="1">
      <c r="A31" s="394" t="s">
        <v>123</v>
      </c>
      <c r="B31" s="571" t="s">
        <v>205</v>
      </c>
      <c r="C31" s="574">
        <v>0.21</v>
      </c>
      <c r="D31" s="574">
        <v>0.3</v>
      </c>
      <c r="E31" s="554">
        <v>2.2499999999999999E-2</v>
      </c>
      <c r="F31" s="554">
        <v>2.2499999999999999E-2</v>
      </c>
      <c r="G31" s="554">
        <v>2.2499999999999999E-2</v>
      </c>
      <c r="H31" s="554">
        <v>2.2499999999999999E-2</v>
      </c>
      <c r="I31" s="557" t="s">
        <v>124</v>
      </c>
      <c r="J31" s="577">
        <v>33</v>
      </c>
      <c r="K31" s="385" t="s">
        <v>126</v>
      </c>
      <c r="L31" s="385" t="s">
        <v>206</v>
      </c>
      <c r="M31" s="583">
        <v>3302</v>
      </c>
      <c r="N31" s="385" t="s">
        <v>328</v>
      </c>
      <c r="O31" s="385" t="s">
        <v>207</v>
      </c>
      <c r="P31" s="487" t="s">
        <v>135</v>
      </c>
      <c r="Q31" s="490" t="s">
        <v>212</v>
      </c>
      <c r="R31" s="338">
        <v>3302054</v>
      </c>
      <c r="S31" s="490" t="s">
        <v>213</v>
      </c>
      <c r="T31" s="341">
        <v>330205400</v>
      </c>
      <c r="U31" s="382">
        <v>10</v>
      </c>
      <c r="V31" s="382" t="s">
        <v>144</v>
      </c>
      <c r="W31" s="382">
        <v>13</v>
      </c>
      <c r="X31" s="382">
        <v>13</v>
      </c>
      <c r="Y31" s="382">
        <v>13</v>
      </c>
      <c r="Z31" s="382">
        <v>13</v>
      </c>
      <c r="AA31" s="382">
        <v>13</v>
      </c>
      <c r="AB31" s="364" t="s">
        <v>145</v>
      </c>
      <c r="AC31" s="382">
        <v>13</v>
      </c>
      <c r="AD31" s="424">
        <f>AC31*AF31</f>
        <v>12.9922</v>
      </c>
      <c r="AE31" s="427">
        <f>AH31*AL31</f>
        <v>0</v>
      </c>
      <c r="AF31" s="595">
        <f>AH31*AM31</f>
        <v>0.99940000000000007</v>
      </c>
      <c r="AG31" s="208" t="s">
        <v>286</v>
      </c>
      <c r="AH31" s="100">
        <v>1</v>
      </c>
      <c r="AI31" s="231">
        <f>SUM(AH32*AI32)+(AH33*AI33)</f>
        <v>0.16200000000000001</v>
      </c>
      <c r="AJ31" s="231">
        <f>SUM(AH32*AJ32)+(AH33*AJ33)</f>
        <v>0.255</v>
      </c>
      <c r="AK31" s="231">
        <f>SUM(AH32*AK32)+(AH33*AK33)</f>
        <v>0.58240000000000003</v>
      </c>
      <c r="AL31" s="231">
        <f>SUM(AH32*AL32)+(AH33*AL33)</f>
        <v>0</v>
      </c>
      <c r="AM31" s="100">
        <f t="shared" si="0"/>
        <v>0.99940000000000007</v>
      </c>
      <c r="AN31" s="232"/>
      <c r="AO31" s="233"/>
      <c r="AP31" s="234"/>
      <c r="AQ31" s="210"/>
      <c r="AR31" s="430" t="s">
        <v>155</v>
      </c>
      <c r="AS31" s="332" t="s">
        <v>154</v>
      </c>
      <c r="AT31" s="335">
        <v>2021768920051</v>
      </c>
      <c r="AU31" s="368"/>
      <c r="AV31" s="212" t="s">
        <v>217</v>
      </c>
      <c r="AW31" s="364" t="s">
        <v>241</v>
      </c>
      <c r="AX31" s="430" t="s">
        <v>6</v>
      </c>
      <c r="AY31" s="332">
        <v>96411</v>
      </c>
      <c r="AZ31" s="332" t="s">
        <v>14</v>
      </c>
      <c r="BA31" s="215">
        <v>981750</v>
      </c>
      <c r="BB31" s="215">
        <v>3927000</v>
      </c>
      <c r="BC31" s="215">
        <v>3927000</v>
      </c>
      <c r="BD31" s="215">
        <v>3927000</v>
      </c>
      <c r="BE31" s="215">
        <v>3927000</v>
      </c>
      <c r="BF31" s="215">
        <v>3927000</v>
      </c>
      <c r="BG31" s="215">
        <v>3927000</v>
      </c>
      <c r="BH31" s="215">
        <v>3927000</v>
      </c>
      <c r="BI31" s="215">
        <v>3927000</v>
      </c>
      <c r="BJ31" s="215">
        <v>3927000</v>
      </c>
      <c r="BK31" s="215">
        <v>3927000</v>
      </c>
      <c r="BL31" s="215">
        <v>3927000</v>
      </c>
      <c r="BM31" s="215">
        <f t="shared" ref="BM31:BM92" si="4">SUM(BA31:BL31)</f>
        <v>44178750</v>
      </c>
      <c r="BN31" s="107">
        <v>44178750</v>
      </c>
      <c r="BO31" s="107"/>
      <c r="BP31" s="107"/>
      <c r="BQ31" s="107"/>
      <c r="BR31" s="107"/>
      <c r="BS31" s="107"/>
      <c r="BT31" s="107"/>
      <c r="BU31" s="107"/>
      <c r="BV31" s="107"/>
      <c r="BW31" s="107"/>
      <c r="BX31" s="107"/>
      <c r="BY31" s="107"/>
      <c r="BZ31" s="107"/>
      <c r="CA31" s="509">
        <f>SUM(BN31:BZ33)</f>
        <v>44178750</v>
      </c>
      <c r="CB31" s="215">
        <v>44178750</v>
      </c>
      <c r="CC31" s="215"/>
      <c r="CD31" s="215"/>
      <c r="CE31" s="215"/>
      <c r="CF31" s="215"/>
      <c r="CG31" s="215"/>
      <c r="CH31" s="215"/>
      <c r="CI31" s="215"/>
      <c r="CJ31" s="215"/>
      <c r="CK31" s="215"/>
      <c r="CL31" s="215"/>
      <c r="CM31" s="215"/>
      <c r="CN31" s="215"/>
      <c r="CO31" s="645">
        <f>SUM(CB31:CN33)</f>
        <v>49178750</v>
      </c>
      <c r="CP31" s="215">
        <v>44178750</v>
      </c>
      <c r="CQ31" s="216"/>
      <c r="CR31" s="216"/>
      <c r="CS31" s="216"/>
      <c r="CT31" s="216"/>
      <c r="CU31" s="216"/>
      <c r="CV31" s="216"/>
      <c r="CW31" s="216"/>
      <c r="CX31" s="216"/>
      <c r="CY31" s="216"/>
      <c r="CZ31" s="216"/>
      <c r="DA31" s="216"/>
      <c r="DB31" s="216"/>
      <c r="DC31" s="649">
        <f>SUM(CP31:DB33)</f>
        <v>49178750</v>
      </c>
      <c r="DD31" s="215">
        <v>44178750</v>
      </c>
      <c r="DE31" s="216"/>
      <c r="DF31" s="216"/>
      <c r="DG31" s="216"/>
      <c r="DH31" s="216"/>
      <c r="DI31" s="216"/>
      <c r="DJ31" s="216"/>
      <c r="DK31" s="216"/>
      <c r="DL31" s="216"/>
      <c r="DM31" s="216"/>
      <c r="DN31" s="216"/>
      <c r="DO31" s="216"/>
      <c r="DP31" s="216"/>
      <c r="DQ31" s="649">
        <f>SUM(DD31:DP33)</f>
        <v>49178750</v>
      </c>
      <c r="DR31" s="215">
        <v>44178750</v>
      </c>
      <c r="DS31" s="216"/>
      <c r="DT31" s="216"/>
      <c r="DU31" s="216"/>
      <c r="DV31" s="216"/>
      <c r="DW31" s="216"/>
      <c r="DX31" s="216"/>
      <c r="DY31" s="216"/>
      <c r="DZ31" s="216"/>
      <c r="EA31" s="216"/>
      <c r="EB31" s="216"/>
      <c r="EC31" s="216"/>
      <c r="ED31" s="216"/>
      <c r="EE31" s="652">
        <f>SUM(DR31:ED33)</f>
        <v>49178750</v>
      </c>
      <c r="EF31" s="601">
        <f>+DQ31/CO31</f>
        <v>1</v>
      </c>
      <c r="EG31" s="332" t="s">
        <v>271</v>
      </c>
      <c r="EH31" s="332"/>
    </row>
    <row r="32" spans="1:138" s="217" customFormat="1" ht="45" customHeight="1">
      <c r="A32" s="395"/>
      <c r="B32" s="572"/>
      <c r="C32" s="575"/>
      <c r="D32" s="575"/>
      <c r="E32" s="555"/>
      <c r="F32" s="555"/>
      <c r="G32" s="555"/>
      <c r="H32" s="555"/>
      <c r="I32" s="558"/>
      <c r="J32" s="578"/>
      <c r="K32" s="386"/>
      <c r="L32" s="386"/>
      <c r="M32" s="584"/>
      <c r="N32" s="386"/>
      <c r="O32" s="386"/>
      <c r="P32" s="488"/>
      <c r="Q32" s="491"/>
      <c r="R32" s="339"/>
      <c r="S32" s="491"/>
      <c r="T32" s="342"/>
      <c r="U32" s="383"/>
      <c r="V32" s="383"/>
      <c r="W32" s="383"/>
      <c r="X32" s="383"/>
      <c r="Y32" s="383"/>
      <c r="Z32" s="383"/>
      <c r="AA32" s="383"/>
      <c r="AB32" s="366"/>
      <c r="AC32" s="383"/>
      <c r="AD32" s="425"/>
      <c r="AE32" s="428"/>
      <c r="AF32" s="596"/>
      <c r="AG32" s="180" t="s">
        <v>308</v>
      </c>
      <c r="AH32" s="87">
        <v>0.6</v>
      </c>
      <c r="AI32" s="104">
        <v>0.27</v>
      </c>
      <c r="AJ32" s="104">
        <v>0.42499999999999999</v>
      </c>
      <c r="AK32" s="104">
        <v>0.30399999999999999</v>
      </c>
      <c r="AL32" s="104"/>
      <c r="AM32" s="235">
        <f>SUM(AI32:AL32)</f>
        <v>0.99900000000000011</v>
      </c>
      <c r="AN32" s="220">
        <v>45289</v>
      </c>
      <c r="AO32" s="233" t="s">
        <v>437</v>
      </c>
      <c r="AP32" s="182" t="s">
        <v>324</v>
      </c>
      <c r="AQ32" s="222" t="s">
        <v>204</v>
      </c>
      <c r="AR32" s="431"/>
      <c r="AS32" s="333"/>
      <c r="AT32" s="336"/>
      <c r="AU32" s="368"/>
      <c r="AV32" s="212"/>
      <c r="AW32" s="366"/>
      <c r="AX32" s="431"/>
      <c r="AY32" s="333"/>
      <c r="AZ32" s="333"/>
      <c r="BA32" s="215"/>
      <c r="BB32" s="215"/>
      <c r="BC32" s="215"/>
      <c r="BD32" s="215"/>
      <c r="BE32" s="215"/>
      <c r="BF32" s="215"/>
      <c r="BG32" s="215"/>
      <c r="BH32" s="215"/>
      <c r="BI32" s="215"/>
      <c r="BJ32" s="215"/>
      <c r="BK32" s="215"/>
      <c r="BL32" s="215"/>
      <c r="BM32" s="215">
        <f t="shared" si="4"/>
        <v>0</v>
      </c>
      <c r="BN32" s="107"/>
      <c r="BO32" s="107"/>
      <c r="BP32" s="107"/>
      <c r="BQ32" s="107"/>
      <c r="BR32" s="107"/>
      <c r="BS32" s="107"/>
      <c r="BT32" s="107"/>
      <c r="BU32" s="107"/>
      <c r="BV32" s="107"/>
      <c r="BW32" s="107"/>
      <c r="BX32" s="107"/>
      <c r="BY32" s="107"/>
      <c r="BZ32" s="107"/>
      <c r="CA32" s="510"/>
      <c r="CB32" s="215"/>
      <c r="CC32" s="215"/>
      <c r="CD32" s="215"/>
      <c r="CE32" s="215"/>
      <c r="CF32" s="215"/>
      <c r="CG32" s="215"/>
      <c r="CH32" s="215"/>
      <c r="CI32" s="215"/>
      <c r="CJ32" s="215"/>
      <c r="CK32" s="215"/>
      <c r="CL32" s="215"/>
      <c r="CM32" s="215"/>
      <c r="CN32" s="215"/>
      <c r="CO32" s="646"/>
      <c r="CP32" s="215"/>
      <c r="CQ32" s="216"/>
      <c r="CR32" s="216"/>
      <c r="CS32" s="216"/>
      <c r="CT32" s="216"/>
      <c r="CU32" s="216"/>
      <c r="CV32" s="216"/>
      <c r="CW32" s="216"/>
      <c r="CX32" s="216"/>
      <c r="CY32" s="216"/>
      <c r="CZ32" s="216"/>
      <c r="DA32" s="216"/>
      <c r="DB32" s="216"/>
      <c r="DC32" s="650"/>
      <c r="DD32" s="215"/>
      <c r="DE32" s="216"/>
      <c r="DF32" s="216"/>
      <c r="DG32" s="216"/>
      <c r="DH32" s="216"/>
      <c r="DI32" s="216"/>
      <c r="DJ32" s="216"/>
      <c r="DK32" s="216"/>
      <c r="DL32" s="216"/>
      <c r="DM32" s="216"/>
      <c r="DN32" s="216"/>
      <c r="DO32" s="216"/>
      <c r="DP32" s="216"/>
      <c r="DQ32" s="650"/>
      <c r="DR32" s="215"/>
      <c r="DS32" s="216"/>
      <c r="DT32" s="216"/>
      <c r="DU32" s="216"/>
      <c r="DV32" s="216"/>
      <c r="DW32" s="216"/>
      <c r="DX32" s="216"/>
      <c r="DY32" s="216"/>
      <c r="DZ32" s="216"/>
      <c r="EA32" s="216"/>
      <c r="EB32" s="216"/>
      <c r="EC32" s="216"/>
      <c r="ED32" s="216"/>
      <c r="EE32" s="653"/>
      <c r="EF32" s="662"/>
      <c r="EG32" s="333"/>
      <c r="EH32" s="333"/>
    </row>
    <row r="33" spans="1:138" s="217" customFormat="1" ht="41.25" customHeight="1">
      <c r="A33" s="413"/>
      <c r="B33" s="573"/>
      <c r="C33" s="576"/>
      <c r="D33" s="576"/>
      <c r="E33" s="556"/>
      <c r="F33" s="556"/>
      <c r="G33" s="556"/>
      <c r="H33" s="556"/>
      <c r="I33" s="559"/>
      <c r="J33" s="579"/>
      <c r="K33" s="402"/>
      <c r="L33" s="402"/>
      <c r="M33" s="585"/>
      <c r="N33" s="402"/>
      <c r="O33" s="402"/>
      <c r="P33" s="489"/>
      <c r="Q33" s="492"/>
      <c r="R33" s="340"/>
      <c r="S33" s="492"/>
      <c r="T33" s="343"/>
      <c r="U33" s="384"/>
      <c r="V33" s="384"/>
      <c r="W33" s="384"/>
      <c r="X33" s="384"/>
      <c r="Y33" s="384"/>
      <c r="Z33" s="384"/>
      <c r="AA33" s="384"/>
      <c r="AB33" s="365"/>
      <c r="AC33" s="384"/>
      <c r="AD33" s="426"/>
      <c r="AE33" s="429"/>
      <c r="AF33" s="609"/>
      <c r="AG33" s="180" t="s">
        <v>309</v>
      </c>
      <c r="AH33" s="87">
        <v>0.4</v>
      </c>
      <c r="AI33" s="194"/>
      <c r="AJ33" s="194"/>
      <c r="AK33" s="104">
        <v>1</v>
      </c>
      <c r="AL33" s="104"/>
      <c r="AM33" s="235">
        <f>SUM(AI33:AL33)</f>
        <v>1</v>
      </c>
      <c r="AN33" s="220">
        <v>45289</v>
      </c>
      <c r="AO33" s="236" t="s">
        <v>441</v>
      </c>
      <c r="AP33" s="182" t="s">
        <v>419</v>
      </c>
      <c r="AQ33" s="222" t="s">
        <v>204</v>
      </c>
      <c r="AR33" s="432"/>
      <c r="AS33" s="334"/>
      <c r="AT33" s="337"/>
      <c r="AU33" s="368"/>
      <c r="AV33" s="197" t="s">
        <v>331</v>
      </c>
      <c r="AW33" s="365"/>
      <c r="AX33" s="432"/>
      <c r="AY33" s="334"/>
      <c r="AZ33" s="334"/>
      <c r="BA33" s="215"/>
      <c r="BB33" s="215"/>
      <c r="BC33" s="215"/>
      <c r="BD33" s="215"/>
      <c r="BE33" s="215"/>
      <c r="BF33" s="215"/>
      <c r="BG33" s="215"/>
      <c r="BH33" s="215"/>
      <c r="BI33" s="215"/>
      <c r="BJ33" s="215"/>
      <c r="BK33" s="215"/>
      <c r="BL33" s="215"/>
      <c r="BM33" s="215">
        <f t="shared" si="4"/>
        <v>0</v>
      </c>
      <c r="BN33" s="107"/>
      <c r="BO33" s="107"/>
      <c r="BP33" s="107"/>
      <c r="BQ33" s="107"/>
      <c r="BR33" s="107"/>
      <c r="BS33" s="107"/>
      <c r="BT33" s="107"/>
      <c r="BU33" s="107"/>
      <c r="BV33" s="107"/>
      <c r="BW33" s="107"/>
      <c r="BX33" s="107"/>
      <c r="BY33" s="107"/>
      <c r="BZ33" s="107"/>
      <c r="CA33" s="511"/>
      <c r="CB33" s="215">
        <v>5000000</v>
      </c>
      <c r="CC33" s="215"/>
      <c r="CD33" s="215"/>
      <c r="CE33" s="215"/>
      <c r="CF33" s="215"/>
      <c r="CG33" s="215"/>
      <c r="CH33" s="215"/>
      <c r="CI33" s="215"/>
      <c r="CJ33" s="215"/>
      <c r="CK33" s="215"/>
      <c r="CL33" s="215"/>
      <c r="CM33" s="215"/>
      <c r="CN33" s="215"/>
      <c r="CO33" s="647"/>
      <c r="CP33" s="215">
        <v>5000000</v>
      </c>
      <c r="CQ33" s="216"/>
      <c r="CR33" s="216"/>
      <c r="CS33" s="216"/>
      <c r="CT33" s="216"/>
      <c r="CU33" s="216"/>
      <c r="CV33" s="216"/>
      <c r="CW33" s="216"/>
      <c r="CX33" s="216"/>
      <c r="CY33" s="216"/>
      <c r="CZ33" s="216"/>
      <c r="DA33" s="216"/>
      <c r="DB33" s="216"/>
      <c r="DC33" s="651"/>
      <c r="DD33" s="215">
        <v>5000000</v>
      </c>
      <c r="DE33" s="216"/>
      <c r="DF33" s="216"/>
      <c r="DG33" s="216"/>
      <c r="DH33" s="216"/>
      <c r="DI33" s="216"/>
      <c r="DJ33" s="216"/>
      <c r="DK33" s="216"/>
      <c r="DL33" s="216"/>
      <c r="DM33" s="216"/>
      <c r="DN33" s="216"/>
      <c r="DO33" s="216"/>
      <c r="DP33" s="216"/>
      <c r="DQ33" s="651"/>
      <c r="DR33" s="215">
        <v>5000000</v>
      </c>
      <c r="DS33" s="216"/>
      <c r="DT33" s="216"/>
      <c r="DU33" s="216"/>
      <c r="DV33" s="216"/>
      <c r="DW33" s="216"/>
      <c r="DX33" s="216"/>
      <c r="DY33" s="216"/>
      <c r="DZ33" s="216"/>
      <c r="EA33" s="216"/>
      <c r="EB33" s="216"/>
      <c r="EC33" s="216"/>
      <c r="ED33" s="216"/>
      <c r="EE33" s="654"/>
      <c r="EF33" s="602"/>
      <c r="EG33" s="334"/>
      <c r="EH33" s="334"/>
    </row>
    <row r="34" spans="1:138" s="217" customFormat="1" ht="46.5" customHeight="1">
      <c r="A34" s="394" t="s">
        <v>123</v>
      </c>
      <c r="B34" s="387" t="s">
        <v>205</v>
      </c>
      <c r="C34" s="396">
        <v>0.21</v>
      </c>
      <c r="D34" s="396">
        <v>0.3</v>
      </c>
      <c r="E34" s="436">
        <v>2.2499999999999999E-2</v>
      </c>
      <c r="F34" s="436">
        <v>2.2499999999999999E-2</v>
      </c>
      <c r="G34" s="436">
        <v>2.2499999999999999E-2</v>
      </c>
      <c r="H34" s="436">
        <v>2.2499999999999999E-2</v>
      </c>
      <c r="I34" s="436" t="s">
        <v>124</v>
      </c>
      <c r="J34" s="326">
        <v>33</v>
      </c>
      <c r="K34" s="385" t="s">
        <v>126</v>
      </c>
      <c r="L34" s="385" t="s">
        <v>206</v>
      </c>
      <c r="M34" s="400">
        <v>3302</v>
      </c>
      <c r="N34" s="385" t="s">
        <v>328</v>
      </c>
      <c r="O34" s="385" t="s">
        <v>198</v>
      </c>
      <c r="P34" s="568" t="s">
        <v>136</v>
      </c>
      <c r="Q34" s="385" t="s">
        <v>208</v>
      </c>
      <c r="R34" s="338" t="s">
        <v>209</v>
      </c>
      <c r="S34" s="385" t="s">
        <v>210</v>
      </c>
      <c r="T34" s="341" t="s">
        <v>211</v>
      </c>
      <c r="U34" s="382">
        <v>5</v>
      </c>
      <c r="V34" s="382" t="s">
        <v>144</v>
      </c>
      <c r="W34" s="382">
        <v>5</v>
      </c>
      <c r="X34" s="382">
        <v>5</v>
      </c>
      <c r="Y34" s="382">
        <v>5</v>
      </c>
      <c r="Z34" s="382">
        <v>5</v>
      </c>
      <c r="AA34" s="382">
        <v>5</v>
      </c>
      <c r="AB34" s="332" t="s">
        <v>145</v>
      </c>
      <c r="AC34" s="418">
        <v>5</v>
      </c>
      <c r="AD34" s="421">
        <f>AC34*AF34</f>
        <v>5.0000000000000009</v>
      </c>
      <c r="AE34" s="354">
        <f>AH34*AL34</f>
        <v>0.12200000000000001</v>
      </c>
      <c r="AF34" s="354">
        <f>AH34*AM34</f>
        <v>1.0000000000000002</v>
      </c>
      <c r="AG34" s="237" t="s">
        <v>282</v>
      </c>
      <c r="AH34" s="100">
        <v>1</v>
      </c>
      <c r="AI34" s="231">
        <f>+SUMPRODUCT(AH35:AH39*AI35:AI39)</f>
        <v>5.4000000000000006E-2</v>
      </c>
      <c r="AJ34" s="231">
        <f>SUM(AH35*AJ35)+(AH36*AJ36)+(AH37*AJ37)+(AH38*AJ38)+(AH39*AJ39)</f>
        <v>0.49399999999999999</v>
      </c>
      <c r="AK34" s="231">
        <f>SUM(AH35*AK35)+(AH36*AK36)+(AH37*AK37)+(AH38*AK38)+(AH39*AK39)</f>
        <v>0.33000000000000007</v>
      </c>
      <c r="AL34" s="231">
        <f>SUM(AH35*AL35)+(AH36*AL36)+(AH37*AL37)+(AH38*AL38)+(AH39*AL39)</f>
        <v>0.12200000000000001</v>
      </c>
      <c r="AM34" s="100">
        <f t="shared" ref="AM34:AM41" si="5">SUM(AI34:AL34)</f>
        <v>1.0000000000000002</v>
      </c>
      <c r="AN34" s="232"/>
      <c r="AO34" s="230"/>
      <c r="AP34" s="238"/>
      <c r="AQ34" s="210"/>
      <c r="AR34" s="430" t="s">
        <v>155</v>
      </c>
      <c r="AS34" s="332" t="s">
        <v>154</v>
      </c>
      <c r="AT34" s="335">
        <v>2021768920051</v>
      </c>
      <c r="AU34" s="368"/>
      <c r="AV34" s="212" t="s">
        <v>217</v>
      </c>
      <c r="AW34" s="364" t="s">
        <v>241</v>
      </c>
      <c r="AX34" s="332" t="s">
        <v>6</v>
      </c>
      <c r="AY34" s="332">
        <v>96411</v>
      </c>
      <c r="AZ34" s="332" t="s">
        <v>14</v>
      </c>
      <c r="BA34" s="215"/>
      <c r="BB34" s="215">
        <v>3499300</v>
      </c>
      <c r="BC34" s="215">
        <v>3499300</v>
      </c>
      <c r="BD34" s="215">
        <v>3499300</v>
      </c>
      <c r="BE34" s="215">
        <v>3499300</v>
      </c>
      <c r="BF34" s="215">
        <v>3499300</v>
      </c>
      <c r="BG34" s="215">
        <v>3499300</v>
      </c>
      <c r="BH34" s="215">
        <v>3499300</v>
      </c>
      <c r="BI34" s="215">
        <v>3499300</v>
      </c>
      <c r="BJ34" s="215">
        <v>3499300</v>
      </c>
      <c r="BK34" s="215">
        <v>3499300</v>
      </c>
      <c r="BL34" s="215">
        <v>3499300</v>
      </c>
      <c r="BM34" s="215">
        <f t="shared" si="4"/>
        <v>38492300</v>
      </c>
      <c r="BN34" s="107">
        <v>38492300</v>
      </c>
      <c r="BO34" s="107"/>
      <c r="BP34" s="107"/>
      <c r="BQ34" s="107"/>
      <c r="BR34" s="107"/>
      <c r="BS34" s="107"/>
      <c r="BT34" s="107"/>
      <c r="BU34" s="107"/>
      <c r="BV34" s="107"/>
      <c r="BW34" s="107"/>
      <c r="BX34" s="107"/>
      <c r="BY34" s="107"/>
      <c r="BZ34" s="107"/>
      <c r="CA34" s="509">
        <f>SUM(BN34:BZ39)</f>
        <v>38492300</v>
      </c>
      <c r="CB34" s="215">
        <f>38492300+50000000</f>
        <v>88492300</v>
      </c>
      <c r="CC34" s="215"/>
      <c r="CD34" s="215"/>
      <c r="CE34" s="215"/>
      <c r="CF34" s="215"/>
      <c r="CG34" s="215"/>
      <c r="CH34" s="215"/>
      <c r="CI34" s="215"/>
      <c r="CJ34" s="215"/>
      <c r="CK34" s="215"/>
      <c r="CL34" s="215"/>
      <c r="CM34" s="215"/>
      <c r="CN34" s="215"/>
      <c r="CO34" s="645">
        <f>SUM(CB34:CN39)</f>
        <v>90232300</v>
      </c>
      <c r="CP34" s="215">
        <v>88492300</v>
      </c>
      <c r="CQ34" s="216"/>
      <c r="CR34" s="216"/>
      <c r="CS34" s="216"/>
      <c r="CT34" s="216"/>
      <c r="CU34" s="216"/>
      <c r="CV34" s="216"/>
      <c r="CW34" s="216"/>
      <c r="CX34" s="216"/>
      <c r="CY34" s="216"/>
      <c r="CZ34" s="216"/>
      <c r="DA34" s="216"/>
      <c r="DB34" s="216"/>
      <c r="DC34" s="649">
        <f>SUM(CP34:DB39)</f>
        <v>90232300</v>
      </c>
      <c r="DD34" s="215">
        <v>88492300</v>
      </c>
      <c r="DE34" s="216"/>
      <c r="DF34" s="216"/>
      <c r="DG34" s="216"/>
      <c r="DH34" s="216"/>
      <c r="DI34" s="216"/>
      <c r="DJ34" s="216"/>
      <c r="DK34" s="216"/>
      <c r="DL34" s="216"/>
      <c r="DM34" s="216"/>
      <c r="DN34" s="216"/>
      <c r="DO34" s="216"/>
      <c r="DP34" s="216"/>
      <c r="DQ34" s="649">
        <f>SUM(DD34:DP39)</f>
        <v>90232300</v>
      </c>
      <c r="DR34" s="215">
        <v>88492300</v>
      </c>
      <c r="DS34" s="216"/>
      <c r="DT34" s="216"/>
      <c r="DU34" s="216"/>
      <c r="DV34" s="216"/>
      <c r="DW34" s="216"/>
      <c r="DX34" s="216"/>
      <c r="DY34" s="216"/>
      <c r="DZ34" s="216"/>
      <c r="EA34" s="216"/>
      <c r="EB34" s="216"/>
      <c r="EC34" s="216"/>
      <c r="ED34" s="216"/>
      <c r="EE34" s="652">
        <f>SUM(DR34:ED39)</f>
        <v>90232300</v>
      </c>
      <c r="EF34" s="601">
        <f>+DQ34/CO34</f>
        <v>1</v>
      </c>
      <c r="EG34" s="332" t="s">
        <v>271</v>
      </c>
      <c r="EH34" s="332"/>
    </row>
    <row r="35" spans="1:138" s="217" customFormat="1" ht="36" customHeight="1">
      <c r="A35" s="395"/>
      <c r="B35" s="388"/>
      <c r="C35" s="397"/>
      <c r="D35" s="397"/>
      <c r="E35" s="437"/>
      <c r="F35" s="437"/>
      <c r="G35" s="437"/>
      <c r="H35" s="437"/>
      <c r="I35" s="437"/>
      <c r="J35" s="327"/>
      <c r="K35" s="386"/>
      <c r="L35" s="386"/>
      <c r="M35" s="401"/>
      <c r="N35" s="386"/>
      <c r="O35" s="386"/>
      <c r="P35" s="569"/>
      <c r="Q35" s="386"/>
      <c r="R35" s="339"/>
      <c r="S35" s="386"/>
      <c r="T35" s="342"/>
      <c r="U35" s="383"/>
      <c r="V35" s="383"/>
      <c r="W35" s="383"/>
      <c r="X35" s="383"/>
      <c r="Y35" s="383"/>
      <c r="Z35" s="383"/>
      <c r="AA35" s="383"/>
      <c r="AB35" s="333"/>
      <c r="AC35" s="419"/>
      <c r="AD35" s="422"/>
      <c r="AE35" s="356"/>
      <c r="AF35" s="356"/>
      <c r="AG35" s="96" t="s">
        <v>285</v>
      </c>
      <c r="AH35" s="87">
        <v>0.2</v>
      </c>
      <c r="AI35" s="195"/>
      <c r="AJ35" s="195">
        <v>0.2</v>
      </c>
      <c r="AK35" s="87">
        <v>0.8</v>
      </c>
      <c r="AL35" s="87"/>
      <c r="AM35" s="228">
        <f t="shared" si="5"/>
        <v>1</v>
      </c>
      <c r="AN35" s="220">
        <v>45289</v>
      </c>
      <c r="AO35" s="230" t="s">
        <v>453</v>
      </c>
      <c r="AP35" s="216" t="s">
        <v>419</v>
      </c>
      <c r="AQ35" s="222" t="s">
        <v>204</v>
      </c>
      <c r="AR35" s="431"/>
      <c r="AS35" s="333"/>
      <c r="AT35" s="336"/>
      <c r="AU35" s="368"/>
      <c r="AV35" s="197" t="s">
        <v>331</v>
      </c>
      <c r="AW35" s="366"/>
      <c r="AX35" s="333"/>
      <c r="AY35" s="333"/>
      <c r="AZ35" s="333"/>
      <c r="BA35" s="215"/>
      <c r="BB35" s="215"/>
      <c r="BC35" s="215"/>
      <c r="BD35" s="215"/>
      <c r="BE35" s="215"/>
      <c r="BF35" s="215"/>
      <c r="BG35" s="215"/>
      <c r="BH35" s="215"/>
      <c r="BI35" s="215"/>
      <c r="BJ35" s="215"/>
      <c r="BK35" s="215"/>
      <c r="BL35" s="215"/>
      <c r="BM35" s="215">
        <f t="shared" si="4"/>
        <v>0</v>
      </c>
      <c r="BN35" s="107"/>
      <c r="BO35" s="107"/>
      <c r="BP35" s="107"/>
      <c r="BQ35" s="107"/>
      <c r="BR35" s="107"/>
      <c r="BS35" s="107"/>
      <c r="BT35" s="107"/>
      <c r="BU35" s="107"/>
      <c r="BV35" s="107"/>
      <c r="BW35" s="107"/>
      <c r="BX35" s="107"/>
      <c r="BY35" s="107"/>
      <c r="BZ35" s="107"/>
      <c r="CA35" s="510"/>
      <c r="CB35" s="215">
        <v>1740000</v>
      </c>
      <c r="CC35" s="215"/>
      <c r="CD35" s="215"/>
      <c r="CE35" s="215"/>
      <c r="CF35" s="215"/>
      <c r="CG35" s="215"/>
      <c r="CH35" s="215"/>
      <c r="CI35" s="215"/>
      <c r="CJ35" s="215"/>
      <c r="CK35" s="215"/>
      <c r="CL35" s="215"/>
      <c r="CM35" s="215"/>
      <c r="CN35" s="215"/>
      <c r="CO35" s="646"/>
      <c r="CP35" s="215">
        <v>1740000</v>
      </c>
      <c r="CQ35" s="216"/>
      <c r="CR35" s="216"/>
      <c r="CS35" s="216"/>
      <c r="CT35" s="216"/>
      <c r="CU35" s="216"/>
      <c r="CV35" s="216"/>
      <c r="CW35" s="216"/>
      <c r="CX35" s="216"/>
      <c r="CY35" s="216"/>
      <c r="CZ35" s="216"/>
      <c r="DA35" s="216"/>
      <c r="DB35" s="216"/>
      <c r="DC35" s="650"/>
      <c r="DD35" s="215">
        <v>1740000</v>
      </c>
      <c r="DE35" s="216"/>
      <c r="DF35" s="216"/>
      <c r="DG35" s="216"/>
      <c r="DH35" s="216"/>
      <c r="DI35" s="216"/>
      <c r="DJ35" s="216"/>
      <c r="DK35" s="216"/>
      <c r="DL35" s="216"/>
      <c r="DM35" s="216"/>
      <c r="DN35" s="216"/>
      <c r="DO35" s="216"/>
      <c r="DP35" s="216"/>
      <c r="DQ35" s="650"/>
      <c r="DR35" s="215">
        <v>1740000</v>
      </c>
      <c r="DS35" s="216"/>
      <c r="DT35" s="216"/>
      <c r="DU35" s="216"/>
      <c r="DV35" s="216"/>
      <c r="DW35" s="216"/>
      <c r="DX35" s="216"/>
      <c r="DY35" s="216"/>
      <c r="DZ35" s="216"/>
      <c r="EA35" s="216"/>
      <c r="EB35" s="216"/>
      <c r="EC35" s="216"/>
      <c r="ED35" s="216"/>
      <c r="EE35" s="653"/>
      <c r="EF35" s="662"/>
      <c r="EG35" s="333"/>
      <c r="EH35" s="333"/>
    </row>
    <row r="36" spans="1:138" s="217" customFormat="1" ht="36" customHeight="1">
      <c r="A36" s="395"/>
      <c r="B36" s="388"/>
      <c r="C36" s="397"/>
      <c r="D36" s="397"/>
      <c r="E36" s="437"/>
      <c r="F36" s="437"/>
      <c r="G36" s="437"/>
      <c r="H36" s="437"/>
      <c r="I36" s="437"/>
      <c r="J36" s="327"/>
      <c r="K36" s="386"/>
      <c r="L36" s="386"/>
      <c r="M36" s="401"/>
      <c r="N36" s="386"/>
      <c r="O36" s="386"/>
      <c r="P36" s="569"/>
      <c r="Q36" s="386"/>
      <c r="R36" s="339"/>
      <c r="S36" s="386"/>
      <c r="T36" s="342"/>
      <c r="U36" s="383"/>
      <c r="V36" s="383"/>
      <c r="W36" s="383"/>
      <c r="X36" s="383"/>
      <c r="Y36" s="383"/>
      <c r="Z36" s="383"/>
      <c r="AA36" s="383"/>
      <c r="AB36" s="333"/>
      <c r="AC36" s="419"/>
      <c r="AD36" s="422"/>
      <c r="AE36" s="356"/>
      <c r="AF36" s="356"/>
      <c r="AG36" s="95" t="s">
        <v>283</v>
      </c>
      <c r="AH36" s="87">
        <v>0.2</v>
      </c>
      <c r="AI36" s="87"/>
      <c r="AJ36" s="87">
        <v>0.41</v>
      </c>
      <c r="AK36" s="87">
        <v>0.44</v>
      </c>
      <c r="AL36" s="87">
        <v>0.15</v>
      </c>
      <c r="AM36" s="209">
        <f>SUM(AI36:AL36)</f>
        <v>1</v>
      </c>
      <c r="AN36" s="220">
        <v>45289</v>
      </c>
      <c r="AO36" s="230" t="s">
        <v>460</v>
      </c>
      <c r="AP36" s="216" t="s">
        <v>419</v>
      </c>
      <c r="AQ36" s="222" t="s">
        <v>204</v>
      </c>
      <c r="AR36" s="431"/>
      <c r="AS36" s="333"/>
      <c r="AT36" s="336"/>
      <c r="AU36" s="368"/>
      <c r="AV36" s="212"/>
      <c r="AW36" s="366"/>
      <c r="AX36" s="333"/>
      <c r="AY36" s="333"/>
      <c r="AZ36" s="333"/>
      <c r="BA36" s="215"/>
      <c r="BB36" s="215"/>
      <c r="BC36" s="215"/>
      <c r="BD36" s="215"/>
      <c r="BE36" s="215"/>
      <c r="BF36" s="215"/>
      <c r="BG36" s="215"/>
      <c r="BH36" s="215"/>
      <c r="BI36" s="215"/>
      <c r="BJ36" s="215"/>
      <c r="BK36" s="215"/>
      <c r="BL36" s="215"/>
      <c r="BM36" s="215">
        <f t="shared" si="4"/>
        <v>0</v>
      </c>
      <c r="BN36" s="107"/>
      <c r="BO36" s="107"/>
      <c r="BP36" s="107"/>
      <c r="BQ36" s="107"/>
      <c r="BR36" s="107"/>
      <c r="BS36" s="107"/>
      <c r="BT36" s="107"/>
      <c r="BU36" s="107"/>
      <c r="BV36" s="107"/>
      <c r="BW36" s="107"/>
      <c r="BX36" s="107"/>
      <c r="BY36" s="107"/>
      <c r="BZ36" s="107"/>
      <c r="CA36" s="510"/>
      <c r="CB36" s="215"/>
      <c r="CC36" s="215"/>
      <c r="CD36" s="215"/>
      <c r="CE36" s="215"/>
      <c r="CF36" s="215"/>
      <c r="CG36" s="215"/>
      <c r="CH36" s="215"/>
      <c r="CI36" s="215"/>
      <c r="CJ36" s="215"/>
      <c r="CK36" s="215"/>
      <c r="CL36" s="215"/>
      <c r="CM36" s="215"/>
      <c r="CN36" s="215"/>
      <c r="CO36" s="646"/>
      <c r="CP36" s="215"/>
      <c r="CQ36" s="216"/>
      <c r="CR36" s="216"/>
      <c r="CS36" s="216"/>
      <c r="CT36" s="216"/>
      <c r="CU36" s="216"/>
      <c r="CV36" s="216"/>
      <c r="CW36" s="216"/>
      <c r="CX36" s="216"/>
      <c r="CY36" s="216"/>
      <c r="CZ36" s="216"/>
      <c r="DA36" s="216"/>
      <c r="DB36" s="216"/>
      <c r="DC36" s="650"/>
      <c r="DD36" s="216"/>
      <c r="DE36" s="216"/>
      <c r="DF36" s="216"/>
      <c r="DG36" s="216"/>
      <c r="DH36" s="216"/>
      <c r="DI36" s="216"/>
      <c r="DJ36" s="216"/>
      <c r="DK36" s="216"/>
      <c r="DL36" s="216"/>
      <c r="DM36" s="216"/>
      <c r="DN36" s="216"/>
      <c r="DO36" s="216"/>
      <c r="DP36" s="216"/>
      <c r="DQ36" s="650"/>
      <c r="DR36" s="216"/>
      <c r="DS36" s="216"/>
      <c r="DT36" s="216"/>
      <c r="DU36" s="216"/>
      <c r="DV36" s="216"/>
      <c r="DW36" s="216"/>
      <c r="DX36" s="216"/>
      <c r="DY36" s="216"/>
      <c r="DZ36" s="216"/>
      <c r="EA36" s="216"/>
      <c r="EB36" s="216"/>
      <c r="EC36" s="216"/>
      <c r="ED36" s="216"/>
      <c r="EE36" s="653"/>
      <c r="EF36" s="662"/>
      <c r="EG36" s="333"/>
      <c r="EH36" s="333"/>
    </row>
    <row r="37" spans="1:138" s="217" customFormat="1" ht="36" customHeight="1">
      <c r="A37" s="395"/>
      <c r="B37" s="388"/>
      <c r="C37" s="397"/>
      <c r="D37" s="397"/>
      <c r="E37" s="437"/>
      <c r="F37" s="437"/>
      <c r="G37" s="437"/>
      <c r="H37" s="437"/>
      <c r="I37" s="437"/>
      <c r="J37" s="327"/>
      <c r="K37" s="386"/>
      <c r="L37" s="386"/>
      <c r="M37" s="401"/>
      <c r="N37" s="386"/>
      <c r="O37" s="386"/>
      <c r="P37" s="569"/>
      <c r="Q37" s="386"/>
      <c r="R37" s="339"/>
      <c r="S37" s="386"/>
      <c r="T37" s="342"/>
      <c r="U37" s="383"/>
      <c r="V37" s="383"/>
      <c r="W37" s="383"/>
      <c r="X37" s="383"/>
      <c r="Y37" s="383"/>
      <c r="Z37" s="383"/>
      <c r="AA37" s="383"/>
      <c r="AB37" s="333"/>
      <c r="AC37" s="419"/>
      <c r="AD37" s="422"/>
      <c r="AE37" s="356"/>
      <c r="AF37" s="356"/>
      <c r="AG37" s="95" t="s">
        <v>284</v>
      </c>
      <c r="AH37" s="87">
        <v>0.2</v>
      </c>
      <c r="AI37" s="87"/>
      <c r="AJ37" s="87">
        <v>0.3</v>
      </c>
      <c r="AK37" s="87">
        <v>0.24</v>
      </c>
      <c r="AL37" s="87">
        <v>0.46</v>
      </c>
      <c r="AM37" s="228">
        <f t="shared" si="5"/>
        <v>1</v>
      </c>
      <c r="AN37" s="220">
        <v>45289</v>
      </c>
      <c r="AO37" s="230" t="s">
        <v>461</v>
      </c>
      <c r="AP37" s="216" t="s">
        <v>419</v>
      </c>
      <c r="AQ37" s="222" t="s">
        <v>204</v>
      </c>
      <c r="AR37" s="431"/>
      <c r="AS37" s="333"/>
      <c r="AT37" s="336"/>
      <c r="AU37" s="368"/>
      <c r="AV37" s="212"/>
      <c r="AW37" s="366"/>
      <c r="AX37" s="333"/>
      <c r="AY37" s="333"/>
      <c r="AZ37" s="333"/>
      <c r="BA37" s="215"/>
      <c r="BB37" s="215"/>
      <c r="BC37" s="215"/>
      <c r="BD37" s="215"/>
      <c r="BE37" s="215"/>
      <c r="BF37" s="215"/>
      <c r="BG37" s="215"/>
      <c r="BH37" s="215"/>
      <c r="BI37" s="215"/>
      <c r="BJ37" s="215"/>
      <c r="BK37" s="215"/>
      <c r="BL37" s="215"/>
      <c r="BM37" s="215">
        <f t="shared" si="4"/>
        <v>0</v>
      </c>
      <c r="BN37" s="107"/>
      <c r="BO37" s="107"/>
      <c r="BP37" s="107"/>
      <c r="BQ37" s="107"/>
      <c r="BR37" s="107"/>
      <c r="BS37" s="107"/>
      <c r="BT37" s="107"/>
      <c r="BU37" s="107"/>
      <c r="BV37" s="107"/>
      <c r="BW37" s="107"/>
      <c r="BX37" s="107"/>
      <c r="BY37" s="107"/>
      <c r="BZ37" s="107"/>
      <c r="CA37" s="510"/>
      <c r="CB37" s="215"/>
      <c r="CC37" s="215"/>
      <c r="CD37" s="215"/>
      <c r="CE37" s="215"/>
      <c r="CF37" s="215"/>
      <c r="CG37" s="215"/>
      <c r="CH37" s="215"/>
      <c r="CI37" s="215"/>
      <c r="CJ37" s="215"/>
      <c r="CK37" s="215"/>
      <c r="CL37" s="215"/>
      <c r="CM37" s="215"/>
      <c r="CN37" s="215"/>
      <c r="CO37" s="646"/>
      <c r="CP37" s="215"/>
      <c r="CQ37" s="216"/>
      <c r="CR37" s="216"/>
      <c r="CS37" s="216"/>
      <c r="CT37" s="216"/>
      <c r="CU37" s="216"/>
      <c r="CV37" s="216"/>
      <c r="CW37" s="216"/>
      <c r="CX37" s="216"/>
      <c r="CY37" s="216"/>
      <c r="CZ37" s="216"/>
      <c r="DA37" s="216"/>
      <c r="DB37" s="216"/>
      <c r="DC37" s="650"/>
      <c r="DD37" s="216"/>
      <c r="DE37" s="216"/>
      <c r="DF37" s="216"/>
      <c r="DG37" s="216"/>
      <c r="DH37" s="216"/>
      <c r="DI37" s="216"/>
      <c r="DJ37" s="216"/>
      <c r="DK37" s="216"/>
      <c r="DL37" s="216"/>
      <c r="DM37" s="216"/>
      <c r="DN37" s="216"/>
      <c r="DO37" s="216"/>
      <c r="DP37" s="216"/>
      <c r="DQ37" s="650"/>
      <c r="DR37" s="216"/>
      <c r="DS37" s="216"/>
      <c r="DT37" s="216"/>
      <c r="DU37" s="216"/>
      <c r="DV37" s="216"/>
      <c r="DW37" s="216"/>
      <c r="DX37" s="216"/>
      <c r="DY37" s="216"/>
      <c r="DZ37" s="216"/>
      <c r="EA37" s="216"/>
      <c r="EB37" s="216"/>
      <c r="EC37" s="216"/>
      <c r="ED37" s="216"/>
      <c r="EE37" s="653"/>
      <c r="EF37" s="662"/>
      <c r="EG37" s="333"/>
      <c r="EH37" s="333"/>
    </row>
    <row r="38" spans="1:138" s="217" customFormat="1" ht="56.25" customHeight="1">
      <c r="A38" s="395"/>
      <c r="B38" s="388"/>
      <c r="C38" s="397"/>
      <c r="D38" s="397"/>
      <c r="E38" s="437"/>
      <c r="F38" s="437"/>
      <c r="G38" s="437"/>
      <c r="H38" s="437"/>
      <c r="I38" s="437"/>
      <c r="J38" s="327"/>
      <c r="K38" s="386"/>
      <c r="L38" s="386"/>
      <c r="M38" s="401"/>
      <c r="N38" s="386"/>
      <c r="O38" s="386"/>
      <c r="P38" s="569"/>
      <c r="Q38" s="386"/>
      <c r="R38" s="339"/>
      <c r="S38" s="386"/>
      <c r="T38" s="342"/>
      <c r="U38" s="383"/>
      <c r="V38" s="383"/>
      <c r="W38" s="383"/>
      <c r="X38" s="383"/>
      <c r="Y38" s="383"/>
      <c r="Z38" s="383"/>
      <c r="AA38" s="383"/>
      <c r="AB38" s="333"/>
      <c r="AC38" s="419"/>
      <c r="AD38" s="422"/>
      <c r="AE38" s="356"/>
      <c r="AF38" s="356"/>
      <c r="AG38" s="95" t="s">
        <v>310</v>
      </c>
      <c r="AH38" s="87">
        <v>0.2</v>
      </c>
      <c r="AI38" s="87"/>
      <c r="AJ38" s="87">
        <v>0.83</v>
      </c>
      <c r="AK38" s="87">
        <v>0.17</v>
      </c>
      <c r="AL38" s="87"/>
      <c r="AM38" s="228">
        <f t="shared" si="5"/>
        <v>1</v>
      </c>
      <c r="AN38" s="220">
        <v>45289</v>
      </c>
      <c r="AO38" s="230" t="s">
        <v>438</v>
      </c>
      <c r="AP38" s="216" t="s">
        <v>419</v>
      </c>
      <c r="AQ38" s="222" t="s">
        <v>204</v>
      </c>
      <c r="AR38" s="431"/>
      <c r="AS38" s="333"/>
      <c r="AT38" s="336"/>
      <c r="AU38" s="368"/>
      <c r="AV38" s="212"/>
      <c r="AW38" s="366"/>
      <c r="AX38" s="333"/>
      <c r="AY38" s="333"/>
      <c r="AZ38" s="333"/>
      <c r="BA38" s="215"/>
      <c r="BB38" s="215"/>
      <c r="BC38" s="215"/>
      <c r="BD38" s="215"/>
      <c r="BE38" s="215"/>
      <c r="BF38" s="215"/>
      <c r="BG38" s="215"/>
      <c r="BH38" s="215"/>
      <c r="BI38" s="215"/>
      <c r="BJ38" s="215"/>
      <c r="BK38" s="215"/>
      <c r="BL38" s="215"/>
      <c r="BM38" s="215">
        <f t="shared" si="4"/>
        <v>0</v>
      </c>
      <c r="BN38" s="107"/>
      <c r="BO38" s="107"/>
      <c r="BP38" s="107"/>
      <c r="BQ38" s="107"/>
      <c r="BR38" s="107"/>
      <c r="BS38" s="107"/>
      <c r="BT38" s="107"/>
      <c r="BU38" s="107"/>
      <c r="BV38" s="107"/>
      <c r="BW38" s="107"/>
      <c r="BX38" s="107"/>
      <c r="BY38" s="107"/>
      <c r="BZ38" s="107"/>
      <c r="CA38" s="510"/>
      <c r="CB38" s="215"/>
      <c r="CC38" s="215"/>
      <c r="CD38" s="215"/>
      <c r="CE38" s="215"/>
      <c r="CF38" s="215"/>
      <c r="CG38" s="215"/>
      <c r="CH38" s="215"/>
      <c r="CI38" s="215"/>
      <c r="CJ38" s="215"/>
      <c r="CK38" s="215"/>
      <c r="CL38" s="215"/>
      <c r="CM38" s="215"/>
      <c r="CN38" s="215"/>
      <c r="CO38" s="646"/>
      <c r="CP38" s="215"/>
      <c r="CQ38" s="216"/>
      <c r="CR38" s="216"/>
      <c r="CS38" s="216"/>
      <c r="CT38" s="216"/>
      <c r="CU38" s="216"/>
      <c r="CV38" s="216"/>
      <c r="CW38" s="216"/>
      <c r="CX38" s="216"/>
      <c r="CY38" s="216"/>
      <c r="CZ38" s="216"/>
      <c r="DA38" s="216"/>
      <c r="DB38" s="216"/>
      <c r="DC38" s="650"/>
      <c r="DD38" s="216"/>
      <c r="DE38" s="216"/>
      <c r="DF38" s="216"/>
      <c r="DG38" s="216"/>
      <c r="DH38" s="216"/>
      <c r="DI38" s="216"/>
      <c r="DJ38" s="216"/>
      <c r="DK38" s="216"/>
      <c r="DL38" s="216"/>
      <c r="DM38" s="216"/>
      <c r="DN38" s="216"/>
      <c r="DO38" s="216"/>
      <c r="DP38" s="216"/>
      <c r="DQ38" s="650"/>
      <c r="DR38" s="216"/>
      <c r="DS38" s="216"/>
      <c r="DT38" s="216"/>
      <c r="DU38" s="216"/>
      <c r="DV38" s="216"/>
      <c r="DW38" s="216"/>
      <c r="DX38" s="216"/>
      <c r="DY38" s="216"/>
      <c r="DZ38" s="216"/>
      <c r="EA38" s="216"/>
      <c r="EB38" s="216"/>
      <c r="EC38" s="216"/>
      <c r="ED38" s="216"/>
      <c r="EE38" s="653"/>
      <c r="EF38" s="662"/>
      <c r="EG38" s="333"/>
      <c r="EH38" s="333"/>
    </row>
    <row r="39" spans="1:138" s="217" customFormat="1" ht="51" customHeight="1">
      <c r="A39" s="413"/>
      <c r="B39" s="391"/>
      <c r="C39" s="404"/>
      <c r="D39" s="404"/>
      <c r="E39" s="438"/>
      <c r="F39" s="438"/>
      <c r="G39" s="438"/>
      <c r="H39" s="438"/>
      <c r="I39" s="438"/>
      <c r="J39" s="328"/>
      <c r="K39" s="402"/>
      <c r="L39" s="402"/>
      <c r="M39" s="403"/>
      <c r="N39" s="402"/>
      <c r="O39" s="402"/>
      <c r="P39" s="570"/>
      <c r="Q39" s="402"/>
      <c r="R39" s="340"/>
      <c r="S39" s="402"/>
      <c r="T39" s="343"/>
      <c r="U39" s="384"/>
      <c r="V39" s="384"/>
      <c r="W39" s="384"/>
      <c r="X39" s="384"/>
      <c r="Y39" s="384"/>
      <c r="Z39" s="384"/>
      <c r="AA39" s="384"/>
      <c r="AB39" s="334"/>
      <c r="AC39" s="420"/>
      <c r="AD39" s="423"/>
      <c r="AE39" s="355"/>
      <c r="AF39" s="355"/>
      <c r="AG39" s="96" t="s">
        <v>311</v>
      </c>
      <c r="AH39" s="87">
        <v>0.2</v>
      </c>
      <c r="AI39" s="195">
        <v>0.27</v>
      </c>
      <c r="AJ39" s="196">
        <v>0.73</v>
      </c>
      <c r="AK39" s="87"/>
      <c r="AL39" s="87"/>
      <c r="AM39" s="228">
        <f t="shared" si="5"/>
        <v>1</v>
      </c>
      <c r="AN39" s="220">
        <v>45289</v>
      </c>
      <c r="AO39" s="230" t="s">
        <v>439</v>
      </c>
      <c r="AP39" s="216" t="s">
        <v>324</v>
      </c>
      <c r="AQ39" s="222" t="s">
        <v>204</v>
      </c>
      <c r="AR39" s="432"/>
      <c r="AS39" s="334"/>
      <c r="AT39" s="337"/>
      <c r="AU39" s="369"/>
      <c r="AV39" s="212"/>
      <c r="AW39" s="365"/>
      <c r="AX39" s="334"/>
      <c r="AY39" s="334"/>
      <c r="AZ39" s="334"/>
      <c r="BA39" s="215"/>
      <c r="BB39" s="215"/>
      <c r="BC39" s="215"/>
      <c r="BD39" s="215"/>
      <c r="BE39" s="215"/>
      <c r="BF39" s="215"/>
      <c r="BG39" s="215"/>
      <c r="BH39" s="215"/>
      <c r="BI39" s="215"/>
      <c r="BJ39" s="215"/>
      <c r="BK39" s="215"/>
      <c r="BL39" s="215"/>
      <c r="BM39" s="215">
        <f t="shared" si="4"/>
        <v>0</v>
      </c>
      <c r="BN39" s="107"/>
      <c r="BO39" s="107"/>
      <c r="BP39" s="107"/>
      <c r="BQ39" s="107"/>
      <c r="BR39" s="107"/>
      <c r="BS39" s="107"/>
      <c r="BT39" s="107"/>
      <c r="BU39" s="107"/>
      <c r="BV39" s="107"/>
      <c r="BW39" s="107"/>
      <c r="BX39" s="107"/>
      <c r="BY39" s="107"/>
      <c r="BZ39" s="107"/>
      <c r="CA39" s="511"/>
      <c r="CB39" s="215"/>
      <c r="CC39" s="215"/>
      <c r="CD39" s="215"/>
      <c r="CE39" s="215"/>
      <c r="CF39" s="215"/>
      <c r="CG39" s="215"/>
      <c r="CH39" s="215"/>
      <c r="CI39" s="215"/>
      <c r="CJ39" s="215"/>
      <c r="CK39" s="215"/>
      <c r="CL39" s="215"/>
      <c r="CM39" s="215"/>
      <c r="CN39" s="215"/>
      <c r="CO39" s="647"/>
      <c r="CP39" s="215"/>
      <c r="CQ39" s="216"/>
      <c r="CR39" s="216"/>
      <c r="CS39" s="216"/>
      <c r="CT39" s="216"/>
      <c r="CU39" s="216"/>
      <c r="CV39" s="216"/>
      <c r="CW39" s="216"/>
      <c r="CX39" s="216"/>
      <c r="CY39" s="216"/>
      <c r="CZ39" s="216"/>
      <c r="DA39" s="216"/>
      <c r="DB39" s="216"/>
      <c r="DC39" s="651"/>
      <c r="DD39" s="216"/>
      <c r="DE39" s="216"/>
      <c r="DF39" s="216"/>
      <c r="DG39" s="216"/>
      <c r="DH39" s="216"/>
      <c r="DI39" s="216"/>
      <c r="DJ39" s="216"/>
      <c r="DK39" s="216"/>
      <c r="DL39" s="216"/>
      <c r="DM39" s="216"/>
      <c r="DN39" s="216"/>
      <c r="DO39" s="216"/>
      <c r="DP39" s="216"/>
      <c r="DQ39" s="651"/>
      <c r="DR39" s="216"/>
      <c r="DS39" s="216"/>
      <c r="DT39" s="216"/>
      <c r="DU39" s="216"/>
      <c r="DV39" s="216"/>
      <c r="DW39" s="216"/>
      <c r="DX39" s="216"/>
      <c r="DY39" s="216"/>
      <c r="DZ39" s="216"/>
      <c r="EA39" s="216"/>
      <c r="EB39" s="216"/>
      <c r="EC39" s="216"/>
      <c r="ED39" s="216"/>
      <c r="EE39" s="654"/>
      <c r="EF39" s="602"/>
      <c r="EG39" s="334"/>
      <c r="EH39" s="334"/>
    </row>
    <row r="40" spans="1:138" s="217" customFormat="1" ht="48.75" customHeight="1">
      <c r="A40" s="394" t="s">
        <v>123</v>
      </c>
      <c r="B40" s="387" t="s">
        <v>218</v>
      </c>
      <c r="C40" s="396">
        <v>0.1</v>
      </c>
      <c r="D40" s="396">
        <v>0.12</v>
      </c>
      <c r="E40" s="398">
        <v>5.0000000000000001E-3</v>
      </c>
      <c r="F40" s="398">
        <v>5.0000000000000001E-3</v>
      </c>
      <c r="G40" s="398">
        <v>5.0000000000000001E-3</v>
      </c>
      <c r="H40" s="398">
        <v>5.0000000000000001E-3</v>
      </c>
      <c r="I40" s="398" t="s">
        <v>124</v>
      </c>
      <c r="J40" s="400">
        <v>33</v>
      </c>
      <c r="K40" s="385" t="s">
        <v>127</v>
      </c>
      <c r="L40" s="385" t="s">
        <v>219</v>
      </c>
      <c r="M40" s="400">
        <v>3301</v>
      </c>
      <c r="N40" s="385" t="s">
        <v>312</v>
      </c>
      <c r="O40" s="385" t="s">
        <v>198</v>
      </c>
      <c r="P40" s="415" t="s">
        <v>137</v>
      </c>
      <c r="Q40" s="385" t="s">
        <v>220</v>
      </c>
      <c r="R40" s="338" t="s">
        <v>221</v>
      </c>
      <c r="S40" s="341" t="s">
        <v>222</v>
      </c>
      <c r="T40" s="341" t="s">
        <v>223</v>
      </c>
      <c r="U40" s="382">
        <v>1</v>
      </c>
      <c r="V40" s="382" t="s">
        <v>144</v>
      </c>
      <c r="W40" s="382">
        <v>1</v>
      </c>
      <c r="X40" s="382">
        <v>1</v>
      </c>
      <c r="Y40" s="382">
        <v>1</v>
      </c>
      <c r="Z40" s="382">
        <v>1</v>
      </c>
      <c r="AA40" s="382">
        <v>1</v>
      </c>
      <c r="AB40" s="382" t="s">
        <v>145</v>
      </c>
      <c r="AC40" s="382">
        <v>1</v>
      </c>
      <c r="AD40" s="424">
        <f>AC40*AF40</f>
        <v>1</v>
      </c>
      <c r="AE40" s="427">
        <f>SUM(AH40*AL40)+(AH42*AL42)</f>
        <v>0.27910000000000001</v>
      </c>
      <c r="AF40" s="427">
        <f>SUM(AH40*AM40)+(AH42*AM42)</f>
        <v>1</v>
      </c>
      <c r="AG40" s="208" t="s">
        <v>313</v>
      </c>
      <c r="AH40" s="100">
        <v>0.7</v>
      </c>
      <c r="AI40" s="228">
        <f>SUMPRODUCT(AH41*AI41)</f>
        <v>0.18</v>
      </c>
      <c r="AJ40" s="228">
        <f>SUMPRODUCT(AH41*AJ41)</f>
        <v>9.0899999999999995E-2</v>
      </c>
      <c r="AK40" s="228">
        <f>SUMPRODUCT(AH41*AK41)</f>
        <v>0.45</v>
      </c>
      <c r="AL40" s="228">
        <f>SUMPRODUCT(AH41*AL41)</f>
        <v>0.27910000000000001</v>
      </c>
      <c r="AM40" s="239">
        <f t="shared" si="5"/>
        <v>1</v>
      </c>
      <c r="AN40" s="232"/>
      <c r="AO40" s="230"/>
      <c r="AP40" s="238"/>
      <c r="AQ40" s="222" t="s">
        <v>204</v>
      </c>
      <c r="AR40" s="430" t="s">
        <v>156</v>
      </c>
      <c r="AS40" s="332" t="s">
        <v>154</v>
      </c>
      <c r="AT40" s="335">
        <v>2021768920043</v>
      </c>
      <c r="AU40" s="367">
        <v>4844205088.2799997</v>
      </c>
      <c r="AV40" s="212" t="s">
        <v>242</v>
      </c>
      <c r="AW40" s="364" t="s">
        <v>241</v>
      </c>
      <c r="AX40" s="430" t="s">
        <v>6</v>
      </c>
      <c r="AY40" s="332">
        <v>92911</v>
      </c>
      <c r="AZ40" s="332" t="s">
        <v>12</v>
      </c>
      <c r="BA40" s="215"/>
      <c r="BB40" s="215">
        <v>14700000</v>
      </c>
      <c r="BC40" s="215">
        <v>14700000</v>
      </c>
      <c r="BD40" s="215">
        <v>14700000</v>
      </c>
      <c r="BE40" s="215">
        <v>14700000</v>
      </c>
      <c r="BF40" s="215">
        <v>14700000</v>
      </c>
      <c r="BG40" s="215">
        <v>14700000</v>
      </c>
      <c r="BH40" s="215">
        <v>14700000</v>
      </c>
      <c r="BI40" s="215">
        <v>14700000</v>
      </c>
      <c r="BJ40" s="215">
        <v>14700000</v>
      </c>
      <c r="BK40" s="215">
        <v>14700000</v>
      </c>
      <c r="BL40" s="215">
        <v>14700000</v>
      </c>
      <c r="BM40" s="215">
        <f t="shared" si="4"/>
        <v>161700000</v>
      </c>
      <c r="BN40" s="107">
        <v>161700000</v>
      </c>
      <c r="BO40" s="107"/>
      <c r="BP40" s="107"/>
      <c r="BQ40" s="107"/>
      <c r="BR40" s="107"/>
      <c r="BS40" s="107"/>
      <c r="BT40" s="107"/>
      <c r="BU40" s="107"/>
      <c r="BV40" s="107"/>
      <c r="BW40" s="107"/>
      <c r="BX40" s="107"/>
      <c r="BY40" s="107"/>
      <c r="BZ40" s="107"/>
      <c r="CA40" s="509">
        <f>SUM(BN40:BZ43)</f>
        <v>224331250</v>
      </c>
      <c r="CB40" s="215">
        <v>161700000</v>
      </c>
      <c r="CC40" s="215"/>
      <c r="CD40" s="215"/>
      <c r="CE40" s="215"/>
      <c r="CF40" s="215"/>
      <c r="CG40" s="215"/>
      <c r="CH40" s="215"/>
      <c r="CI40" s="215"/>
      <c r="CJ40" s="215"/>
      <c r="CK40" s="215"/>
      <c r="CL40" s="215"/>
      <c r="CM40" s="215"/>
      <c r="CN40" s="215"/>
      <c r="CO40" s="645">
        <f>SUM(CB40:CN43)</f>
        <v>224331250</v>
      </c>
      <c r="CP40" s="215">
        <f>+CB40</f>
        <v>161700000</v>
      </c>
      <c r="CQ40" s="216"/>
      <c r="CR40" s="216"/>
      <c r="CS40" s="216"/>
      <c r="CT40" s="216"/>
      <c r="CU40" s="216"/>
      <c r="CV40" s="216"/>
      <c r="CW40" s="216"/>
      <c r="CX40" s="216"/>
      <c r="CY40" s="216"/>
      <c r="CZ40" s="216"/>
      <c r="DA40" s="216"/>
      <c r="DB40" s="216"/>
      <c r="DC40" s="649">
        <f>SUM(CP40:DB43)</f>
        <v>224331250</v>
      </c>
      <c r="DD40" s="202">
        <f>+CP40</f>
        <v>161700000</v>
      </c>
      <c r="DE40" s="216"/>
      <c r="DF40" s="216"/>
      <c r="DG40" s="216"/>
      <c r="DH40" s="216"/>
      <c r="DI40" s="216"/>
      <c r="DJ40" s="216"/>
      <c r="DK40" s="216"/>
      <c r="DL40" s="216"/>
      <c r="DM40" s="216"/>
      <c r="DN40" s="216"/>
      <c r="DO40" s="216"/>
      <c r="DP40" s="216"/>
      <c r="DQ40" s="649">
        <f>SUM(DD40:DP43)</f>
        <v>224331250</v>
      </c>
      <c r="DR40" s="240">
        <f>+DD40</f>
        <v>161700000</v>
      </c>
      <c r="DS40" s="216"/>
      <c r="DT40" s="216"/>
      <c r="DU40" s="216"/>
      <c r="DV40" s="216"/>
      <c r="DW40" s="216"/>
      <c r="DX40" s="216"/>
      <c r="DY40" s="216"/>
      <c r="DZ40" s="216"/>
      <c r="EA40" s="216"/>
      <c r="EB40" s="216"/>
      <c r="EC40" s="216"/>
      <c r="ED40" s="216"/>
      <c r="EE40" s="652">
        <f>SUM(DR40:ED43)</f>
        <v>224331250</v>
      </c>
      <c r="EF40" s="601">
        <f>+DQ40/CO40</f>
        <v>1</v>
      </c>
      <c r="EG40" s="332" t="s">
        <v>271</v>
      </c>
      <c r="EH40" s="332"/>
    </row>
    <row r="41" spans="1:138" s="217" customFormat="1" ht="51" customHeight="1">
      <c r="A41" s="395"/>
      <c r="B41" s="388"/>
      <c r="C41" s="397"/>
      <c r="D41" s="397"/>
      <c r="E41" s="399"/>
      <c r="F41" s="399"/>
      <c r="G41" s="399"/>
      <c r="H41" s="399"/>
      <c r="I41" s="399"/>
      <c r="J41" s="401"/>
      <c r="K41" s="386"/>
      <c r="L41" s="386"/>
      <c r="M41" s="401"/>
      <c r="N41" s="386"/>
      <c r="O41" s="386"/>
      <c r="P41" s="416"/>
      <c r="Q41" s="386"/>
      <c r="R41" s="339"/>
      <c r="S41" s="342"/>
      <c r="T41" s="342"/>
      <c r="U41" s="383"/>
      <c r="V41" s="383"/>
      <c r="W41" s="383"/>
      <c r="X41" s="383"/>
      <c r="Y41" s="383"/>
      <c r="Z41" s="383"/>
      <c r="AA41" s="383"/>
      <c r="AB41" s="383"/>
      <c r="AC41" s="383"/>
      <c r="AD41" s="425"/>
      <c r="AE41" s="428"/>
      <c r="AF41" s="428"/>
      <c r="AG41" s="180" t="s">
        <v>171</v>
      </c>
      <c r="AH41" s="87">
        <v>1</v>
      </c>
      <c r="AI41" s="194">
        <v>0.18</v>
      </c>
      <c r="AJ41" s="194">
        <v>9.0899999999999995E-2</v>
      </c>
      <c r="AK41" s="104">
        <v>0.45</v>
      </c>
      <c r="AL41" s="104">
        <v>0.27910000000000001</v>
      </c>
      <c r="AM41" s="209">
        <f t="shared" si="5"/>
        <v>1</v>
      </c>
      <c r="AN41" s="220">
        <v>45289</v>
      </c>
      <c r="AO41" s="204" t="s">
        <v>462</v>
      </c>
      <c r="AP41" s="182" t="s">
        <v>324</v>
      </c>
      <c r="AQ41" s="222" t="s">
        <v>204</v>
      </c>
      <c r="AR41" s="431"/>
      <c r="AS41" s="333"/>
      <c r="AT41" s="336"/>
      <c r="AU41" s="368"/>
      <c r="AV41" s="212"/>
      <c r="AW41" s="365"/>
      <c r="AX41" s="432"/>
      <c r="AY41" s="334"/>
      <c r="AZ41" s="334"/>
      <c r="BA41" s="215"/>
      <c r="BB41" s="215"/>
      <c r="BC41" s="215"/>
      <c r="BD41" s="215"/>
      <c r="BE41" s="215"/>
      <c r="BF41" s="215"/>
      <c r="BG41" s="215"/>
      <c r="BH41" s="215"/>
      <c r="BI41" s="215"/>
      <c r="BJ41" s="215"/>
      <c r="BK41" s="215"/>
      <c r="BL41" s="215"/>
      <c r="BM41" s="215">
        <f t="shared" si="4"/>
        <v>0</v>
      </c>
      <c r="BN41" s="107"/>
      <c r="BO41" s="107"/>
      <c r="BP41" s="107"/>
      <c r="BQ41" s="107"/>
      <c r="BR41" s="107"/>
      <c r="BS41" s="107"/>
      <c r="BT41" s="107"/>
      <c r="BU41" s="107"/>
      <c r="BV41" s="107"/>
      <c r="BW41" s="107"/>
      <c r="BX41" s="107"/>
      <c r="BY41" s="107"/>
      <c r="BZ41" s="107"/>
      <c r="CA41" s="510"/>
      <c r="CB41" s="215"/>
      <c r="CC41" s="215"/>
      <c r="CD41" s="215"/>
      <c r="CE41" s="215"/>
      <c r="CF41" s="215"/>
      <c r="CG41" s="215"/>
      <c r="CH41" s="215"/>
      <c r="CI41" s="215"/>
      <c r="CJ41" s="215"/>
      <c r="CK41" s="215"/>
      <c r="CL41" s="215"/>
      <c r="CM41" s="215"/>
      <c r="CN41" s="215"/>
      <c r="CO41" s="646"/>
      <c r="CP41" s="215"/>
      <c r="CQ41" s="216"/>
      <c r="CR41" s="216"/>
      <c r="CS41" s="216"/>
      <c r="CT41" s="216"/>
      <c r="CU41" s="216"/>
      <c r="CV41" s="216"/>
      <c r="CW41" s="216"/>
      <c r="CX41" s="216"/>
      <c r="CY41" s="216"/>
      <c r="CZ41" s="216"/>
      <c r="DA41" s="216"/>
      <c r="DB41" s="216"/>
      <c r="DC41" s="650"/>
      <c r="DD41" s="216"/>
      <c r="DE41" s="216"/>
      <c r="DF41" s="216"/>
      <c r="DG41" s="216"/>
      <c r="DH41" s="216"/>
      <c r="DI41" s="216"/>
      <c r="DJ41" s="216"/>
      <c r="DK41" s="216"/>
      <c r="DL41" s="216"/>
      <c r="DM41" s="216"/>
      <c r="DN41" s="216"/>
      <c r="DO41" s="216"/>
      <c r="DP41" s="216"/>
      <c r="DQ41" s="650"/>
      <c r="DR41" s="216"/>
      <c r="DS41" s="216"/>
      <c r="DT41" s="216"/>
      <c r="DU41" s="216"/>
      <c r="DV41" s="216"/>
      <c r="DW41" s="216"/>
      <c r="DX41" s="216"/>
      <c r="DY41" s="216"/>
      <c r="DZ41" s="216"/>
      <c r="EA41" s="216"/>
      <c r="EB41" s="216"/>
      <c r="EC41" s="216"/>
      <c r="ED41" s="216"/>
      <c r="EE41" s="653"/>
      <c r="EF41" s="662"/>
      <c r="EG41" s="333"/>
      <c r="EH41" s="333"/>
    </row>
    <row r="42" spans="1:138" s="217" customFormat="1" ht="45" customHeight="1">
      <c r="A42" s="395"/>
      <c r="B42" s="388"/>
      <c r="C42" s="397"/>
      <c r="D42" s="397"/>
      <c r="E42" s="399"/>
      <c r="F42" s="399"/>
      <c r="G42" s="399"/>
      <c r="H42" s="399"/>
      <c r="I42" s="399"/>
      <c r="J42" s="401"/>
      <c r="K42" s="386"/>
      <c r="L42" s="386"/>
      <c r="M42" s="401"/>
      <c r="N42" s="386"/>
      <c r="O42" s="386"/>
      <c r="P42" s="416"/>
      <c r="Q42" s="386"/>
      <c r="R42" s="339"/>
      <c r="S42" s="342"/>
      <c r="T42" s="342"/>
      <c r="U42" s="383"/>
      <c r="V42" s="383"/>
      <c r="W42" s="383"/>
      <c r="X42" s="383"/>
      <c r="Y42" s="383"/>
      <c r="Z42" s="383"/>
      <c r="AA42" s="383"/>
      <c r="AB42" s="383"/>
      <c r="AC42" s="383"/>
      <c r="AD42" s="425"/>
      <c r="AE42" s="428"/>
      <c r="AF42" s="428"/>
      <c r="AG42" s="208" t="s">
        <v>314</v>
      </c>
      <c r="AH42" s="100">
        <v>0.3</v>
      </c>
      <c r="AI42" s="209">
        <f>SUMPRODUCT(AH43*AI43)</f>
        <v>0.18</v>
      </c>
      <c r="AJ42" s="209">
        <f>SUMPRODUCT(AH43*AJ43)</f>
        <v>9.0899999999999995E-2</v>
      </c>
      <c r="AK42" s="209">
        <f>SUMPRODUCT(AH43*AK43)</f>
        <v>0.45</v>
      </c>
      <c r="AL42" s="209">
        <f>SUMPRODUCT(AH43*AL43)</f>
        <v>0.27910000000000001</v>
      </c>
      <c r="AM42" s="209">
        <f>SUM(AI42:AL42)</f>
        <v>1</v>
      </c>
      <c r="AN42" s="232"/>
      <c r="AO42" s="233"/>
      <c r="AP42" s="234"/>
      <c r="AQ42" s="222" t="s">
        <v>204</v>
      </c>
      <c r="AR42" s="431"/>
      <c r="AS42" s="333"/>
      <c r="AT42" s="336"/>
      <c r="AU42" s="368"/>
      <c r="AV42" s="212" t="s">
        <v>242</v>
      </c>
      <c r="AW42" s="364" t="s">
        <v>241</v>
      </c>
      <c r="AX42" s="430" t="s">
        <v>6</v>
      </c>
      <c r="AY42" s="332">
        <v>92920</v>
      </c>
      <c r="AZ42" s="332" t="s">
        <v>3</v>
      </c>
      <c r="BA42" s="215"/>
      <c r="BB42" s="215">
        <v>5693750</v>
      </c>
      <c r="BC42" s="215">
        <v>5693750</v>
      </c>
      <c r="BD42" s="215">
        <v>5693750</v>
      </c>
      <c r="BE42" s="215">
        <v>5693750</v>
      </c>
      <c r="BF42" s="215">
        <v>5693750</v>
      </c>
      <c r="BG42" s="215">
        <v>5693750</v>
      </c>
      <c r="BH42" s="215">
        <v>5693750</v>
      </c>
      <c r="BI42" s="215">
        <v>5693750</v>
      </c>
      <c r="BJ42" s="215">
        <v>5693750</v>
      </c>
      <c r="BK42" s="215">
        <v>5693750</v>
      </c>
      <c r="BL42" s="215">
        <v>5693750</v>
      </c>
      <c r="BM42" s="215">
        <f t="shared" si="4"/>
        <v>62631250</v>
      </c>
      <c r="BN42" s="107">
        <v>62631250</v>
      </c>
      <c r="BO42" s="107"/>
      <c r="BP42" s="107"/>
      <c r="BQ42" s="107"/>
      <c r="BR42" s="107"/>
      <c r="BS42" s="107"/>
      <c r="BT42" s="107"/>
      <c r="BU42" s="107"/>
      <c r="BV42" s="107"/>
      <c r="BW42" s="107"/>
      <c r="BX42" s="107"/>
      <c r="BY42" s="107"/>
      <c r="BZ42" s="107"/>
      <c r="CA42" s="510"/>
      <c r="CB42" s="215">
        <v>62631250</v>
      </c>
      <c r="CC42" s="215"/>
      <c r="CD42" s="215"/>
      <c r="CE42" s="215"/>
      <c r="CF42" s="215"/>
      <c r="CG42" s="215"/>
      <c r="CH42" s="215"/>
      <c r="CI42" s="215"/>
      <c r="CJ42" s="215"/>
      <c r="CK42" s="215"/>
      <c r="CL42" s="215"/>
      <c r="CM42" s="215"/>
      <c r="CN42" s="215"/>
      <c r="CO42" s="646"/>
      <c r="CP42" s="215">
        <f>+CB42</f>
        <v>62631250</v>
      </c>
      <c r="CQ42" s="216"/>
      <c r="CR42" s="216"/>
      <c r="CS42" s="216"/>
      <c r="CT42" s="216"/>
      <c r="CU42" s="216"/>
      <c r="CV42" s="216"/>
      <c r="CW42" s="216"/>
      <c r="CX42" s="216"/>
      <c r="CY42" s="216"/>
      <c r="CZ42" s="216"/>
      <c r="DA42" s="216"/>
      <c r="DB42" s="216"/>
      <c r="DC42" s="650"/>
      <c r="DD42" s="202">
        <f>+CP42</f>
        <v>62631250</v>
      </c>
      <c r="DE42" s="216"/>
      <c r="DF42" s="216"/>
      <c r="DG42" s="216"/>
      <c r="DH42" s="216"/>
      <c r="DI42" s="216"/>
      <c r="DJ42" s="216"/>
      <c r="DK42" s="216"/>
      <c r="DL42" s="216"/>
      <c r="DM42" s="216"/>
      <c r="DN42" s="216"/>
      <c r="DO42" s="216"/>
      <c r="DP42" s="216"/>
      <c r="DQ42" s="650"/>
      <c r="DR42" s="240">
        <f>+DD42</f>
        <v>62631250</v>
      </c>
      <c r="DS42" s="216"/>
      <c r="DT42" s="216"/>
      <c r="DU42" s="216"/>
      <c r="DV42" s="216"/>
      <c r="DW42" s="216"/>
      <c r="DX42" s="216"/>
      <c r="DY42" s="216"/>
      <c r="DZ42" s="216"/>
      <c r="EA42" s="216"/>
      <c r="EB42" s="216"/>
      <c r="EC42" s="216"/>
      <c r="ED42" s="216"/>
      <c r="EE42" s="653"/>
      <c r="EF42" s="662"/>
      <c r="EG42" s="333"/>
      <c r="EH42" s="333"/>
    </row>
    <row r="43" spans="1:138" s="217" customFormat="1" ht="47.25" customHeight="1">
      <c r="A43" s="413"/>
      <c r="B43" s="391"/>
      <c r="C43" s="404"/>
      <c r="D43" s="404"/>
      <c r="E43" s="414"/>
      <c r="F43" s="414"/>
      <c r="G43" s="414"/>
      <c r="H43" s="414"/>
      <c r="I43" s="414"/>
      <c r="J43" s="403"/>
      <c r="K43" s="402"/>
      <c r="L43" s="386"/>
      <c r="M43" s="401"/>
      <c r="N43" s="386"/>
      <c r="O43" s="386"/>
      <c r="P43" s="417"/>
      <c r="Q43" s="402"/>
      <c r="R43" s="340"/>
      <c r="S43" s="343"/>
      <c r="T43" s="343"/>
      <c r="U43" s="384"/>
      <c r="V43" s="384"/>
      <c r="W43" s="384"/>
      <c r="X43" s="384"/>
      <c r="Y43" s="384"/>
      <c r="Z43" s="384"/>
      <c r="AA43" s="384"/>
      <c r="AB43" s="384"/>
      <c r="AC43" s="384"/>
      <c r="AD43" s="426"/>
      <c r="AE43" s="429"/>
      <c r="AF43" s="429"/>
      <c r="AG43" s="180" t="s">
        <v>275</v>
      </c>
      <c r="AH43" s="87">
        <v>1</v>
      </c>
      <c r="AI43" s="181">
        <v>0.18</v>
      </c>
      <c r="AJ43" s="181">
        <v>9.0899999999999995E-2</v>
      </c>
      <c r="AK43" s="205">
        <v>0.45</v>
      </c>
      <c r="AL43" s="200">
        <v>0.27910000000000001</v>
      </c>
      <c r="AM43" s="209">
        <f>SUM(AI43:AL43)</f>
        <v>1</v>
      </c>
      <c r="AN43" s="220">
        <v>45289</v>
      </c>
      <c r="AO43" s="204" t="s">
        <v>444</v>
      </c>
      <c r="AP43" s="182" t="s">
        <v>324</v>
      </c>
      <c r="AQ43" s="222" t="s">
        <v>204</v>
      </c>
      <c r="AR43" s="432"/>
      <c r="AS43" s="334"/>
      <c r="AT43" s="337"/>
      <c r="AU43" s="368"/>
      <c r="AV43" s="212"/>
      <c r="AW43" s="365"/>
      <c r="AX43" s="432"/>
      <c r="AY43" s="334"/>
      <c r="AZ43" s="334"/>
      <c r="BA43" s="89"/>
      <c r="BB43" s="215"/>
      <c r="BC43" s="215"/>
      <c r="BD43" s="215"/>
      <c r="BE43" s="215"/>
      <c r="BF43" s="215"/>
      <c r="BG43" s="215"/>
      <c r="BH43" s="215"/>
      <c r="BI43" s="215"/>
      <c r="BJ43" s="215"/>
      <c r="BK43" s="215"/>
      <c r="BL43" s="215"/>
      <c r="BM43" s="215">
        <f t="shared" si="4"/>
        <v>0</v>
      </c>
      <c r="BN43" s="107"/>
      <c r="BO43" s="107"/>
      <c r="BP43" s="107"/>
      <c r="BQ43" s="107"/>
      <c r="BR43" s="107"/>
      <c r="BS43" s="107"/>
      <c r="BT43" s="107"/>
      <c r="BU43" s="107"/>
      <c r="BV43" s="107"/>
      <c r="BW43" s="107"/>
      <c r="BX43" s="107"/>
      <c r="BY43" s="107"/>
      <c r="BZ43" s="107"/>
      <c r="CA43" s="511"/>
      <c r="CB43" s="215"/>
      <c r="CC43" s="215"/>
      <c r="CD43" s="215"/>
      <c r="CE43" s="215"/>
      <c r="CF43" s="215"/>
      <c r="CG43" s="215"/>
      <c r="CH43" s="215"/>
      <c r="CI43" s="215"/>
      <c r="CJ43" s="215"/>
      <c r="CK43" s="215"/>
      <c r="CL43" s="215"/>
      <c r="CM43" s="215"/>
      <c r="CN43" s="215"/>
      <c r="CO43" s="647"/>
      <c r="CP43" s="215"/>
      <c r="CQ43" s="216"/>
      <c r="CR43" s="216"/>
      <c r="CS43" s="216"/>
      <c r="CT43" s="216"/>
      <c r="CU43" s="216"/>
      <c r="CV43" s="216"/>
      <c r="CW43" s="216"/>
      <c r="CX43" s="216"/>
      <c r="CY43" s="216"/>
      <c r="CZ43" s="216"/>
      <c r="DA43" s="216"/>
      <c r="DB43" s="216"/>
      <c r="DC43" s="651"/>
      <c r="DD43" s="216"/>
      <c r="DE43" s="216"/>
      <c r="DF43" s="216"/>
      <c r="DG43" s="216"/>
      <c r="DH43" s="216"/>
      <c r="DI43" s="216"/>
      <c r="DJ43" s="216"/>
      <c r="DK43" s="216"/>
      <c r="DL43" s="216"/>
      <c r="DM43" s="216"/>
      <c r="DN43" s="216"/>
      <c r="DO43" s="216"/>
      <c r="DP43" s="216"/>
      <c r="DQ43" s="651"/>
      <c r="DR43" s="216"/>
      <c r="DS43" s="216"/>
      <c r="DT43" s="216"/>
      <c r="DU43" s="216"/>
      <c r="DV43" s="216"/>
      <c r="DW43" s="216"/>
      <c r="DX43" s="216"/>
      <c r="DY43" s="216"/>
      <c r="DZ43" s="216"/>
      <c r="EA43" s="216"/>
      <c r="EB43" s="216"/>
      <c r="EC43" s="216"/>
      <c r="ED43" s="216"/>
      <c r="EE43" s="654"/>
      <c r="EF43" s="602"/>
      <c r="EG43" s="334"/>
      <c r="EH43" s="334"/>
    </row>
    <row r="44" spans="1:138" s="217" customFormat="1" ht="48.75" customHeight="1">
      <c r="A44" s="394" t="s">
        <v>123</v>
      </c>
      <c r="B44" s="385" t="s">
        <v>218</v>
      </c>
      <c r="C44" s="370">
        <v>0.1</v>
      </c>
      <c r="D44" s="370">
        <v>0.12</v>
      </c>
      <c r="E44" s="398">
        <v>5.0000000000000001E-3</v>
      </c>
      <c r="F44" s="398">
        <v>5.0000000000000001E-3</v>
      </c>
      <c r="G44" s="398">
        <v>5.0000000000000001E-3</v>
      </c>
      <c r="H44" s="398">
        <v>5.0000000000000001E-3</v>
      </c>
      <c r="I44" s="398" t="s">
        <v>124</v>
      </c>
      <c r="J44" s="400">
        <v>33</v>
      </c>
      <c r="K44" s="385" t="s">
        <v>127</v>
      </c>
      <c r="L44" s="385" t="s">
        <v>219</v>
      </c>
      <c r="M44" s="400">
        <v>3301</v>
      </c>
      <c r="N44" s="385" t="s">
        <v>315</v>
      </c>
      <c r="O44" s="385" t="s">
        <v>198</v>
      </c>
      <c r="P44" s="415" t="s">
        <v>138</v>
      </c>
      <c r="Q44" s="385" t="s">
        <v>142</v>
      </c>
      <c r="R44" s="338">
        <v>3301126</v>
      </c>
      <c r="S44" s="385" t="s">
        <v>131</v>
      </c>
      <c r="T44" s="338">
        <v>330112600</v>
      </c>
      <c r="U44" s="338">
        <v>18</v>
      </c>
      <c r="V44" s="338" t="s">
        <v>144</v>
      </c>
      <c r="W44" s="338">
        <v>18</v>
      </c>
      <c r="X44" s="338">
        <v>18</v>
      </c>
      <c r="Y44" s="338">
        <v>18</v>
      </c>
      <c r="Z44" s="338">
        <v>18</v>
      </c>
      <c r="AA44" s="338">
        <v>18</v>
      </c>
      <c r="AB44" s="338" t="s">
        <v>145</v>
      </c>
      <c r="AC44" s="338">
        <v>18</v>
      </c>
      <c r="AD44" s="405">
        <f>AC44*AF44</f>
        <v>18</v>
      </c>
      <c r="AE44" s="408">
        <f>SUM(AH44*AK44)+(AH65*AK65)</f>
        <v>0.48500000000000004</v>
      </c>
      <c r="AF44" s="408">
        <f>SUM(AH44*AM44)+(AH65*AM65)</f>
        <v>1</v>
      </c>
      <c r="AG44" s="208" t="s">
        <v>316</v>
      </c>
      <c r="AH44" s="201">
        <v>0.7</v>
      </c>
      <c r="AI44" s="209">
        <f>SUMPRODUCT(AH45:AH64*AI45:AI64)</f>
        <v>0.50000000000000011</v>
      </c>
      <c r="AJ44" s="209">
        <f>SUMPRODUCT(AH45:AH64*AJ45:AJ64)</f>
        <v>0</v>
      </c>
      <c r="AK44" s="209">
        <f>SUMPRODUCT(AH45:AH64*AK45:AK64)</f>
        <v>0.50000000000000011</v>
      </c>
      <c r="AL44" s="209">
        <f>SUMPRODUCT(AH45:AH64*AL45:AL64)</f>
        <v>0</v>
      </c>
      <c r="AM44" s="241">
        <f>SUM(AI44:AL44)</f>
        <v>1.0000000000000002</v>
      </c>
      <c r="AN44" s="232"/>
      <c r="AO44" s="230"/>
      <c r="AP44" s="238"/>
      <c r="AQ44" s="222" t="s">
        <v>204</v>
      </c>
      <c r="AR44" s="430" t="s">
        <v>156</v>
      </c>
      <c r="AS44" s="332" t="s">
        <v>154</v>
      </c>
      <c r="AT44" s="335">
        <v>2021768920043</v>
      </c>
      <c r="AU44" s="368"/>
      <c r="AV44" s="212" t="s">
        <v>242</v>
      </c>
      <c r="AW44" s="364" t="s">
        <v>241</v>
      </c>
      <c r="AX44" s="332" t="s">
        <v>6</v>
      </c>
      <c r="AY44" s="332">
        <v>92911</v>
      </c>
      <c r="AZ44" s="332" t="s">
        <v>12</v>
      </c>
      <c r="BA44" s="215"/>
      <c r="BB44" s="215">
        <v>76430340.909090906</v>
      </c>
      <c r="BC44" s="215">
        <v>76430340.909090906</v>
      </c>
      <c r="BD44" s="215">
        <v>76430340.909090906</v>
      </c>
      <c r="BE44" s="215">
        <v>76430340.909090906</v>
      </c>
      <c r="BF44" s="215">
        <v>76430340.909090906</v>
      </c>
      <c r="BG44" s="215">
        <v>76430340.909090906</v>
      </c>
      <c r="BH44" s="215">
        <v>76430340.909090906</v>
      </c>
      <c r="BI44" s="215">
        <v>76430340.909090906</v>
      </c>
      <c r="BJ44" s="215">
        <v>76430340.909090906</v>
      </c>
      <c r="BK44" s="215">
        <v>76430340.909090906</v>
      </c>
      <c r="BL44" s="215">
        <v>76430340.909090906</v>
      </c>
      <c r="BM44" s="215">
        <f t="shared" si="4"/>
        <v>840733749.99999976</v>
      </c>
      <c r="BN44" s="107">
        <v>840733750</v>
      </c>
      <c r="BO44" s="107"/>
      <c r="BP44" s="107"/>
      <c r="BQ44" s="107"/>
      <c r="BR44" s="107"/>
      <c r="BS44" s="107"/>
      <c r="BT44" s="107"/>
      <c r="BU44" s="107"/>
      <c r="BV44" s="107"/>
      <c r="BW44" s="107"/>
      <c r="BX44" s="107"/>
      <c r="BY44" s="107"/>
      <c r="BZ44" s="107"/>
      <c r="CA44" s="509">
        <f>SUM(BN44:BZ66)</f>
        <v>925203800</v>
      </c>
      <c r="CB44" s="215">
        <v>840733750</v>
      </c>
      <c r="CC44" s="215"/>
      <c r="CD44" s="215"/>
      <c r="CE44" s="215"/>
      <c r="CF44" s="215"/>
      <c r="CG44" s="215"/>
      <c r="CH44" s="215"/>
      <c r="CI44" s="215"/>
      <c r="CJ44" s="215"/>
      <c r="CK44" s="215"/>
      <c r="CL44" s="215"/>
      <c r="CM44" s="215"/>
      <c r="CN44" s="215"/>
      <c r="CO44" s="645">
        <f>SUM(CB44:CN66)</f>
        <v>925203800</v>
      </c>
      <c r="CP44" s="215">
        <f>+CB44</f>
        <v>840733750</v>
      </c>
      <c r="CQ44" s="216"/>
      <c r="CR44" s="216"/>
      <c r="CS44" s="216"/>
      <c r="CT44" s="216"/>
      <c r="CU44" s="216"/>
      <c r="CV44" s="216"/>
      <c r="CW44" s="216"/>
      <c r="CX44" s="216"/>
      <c r="CY44" s="216"/>
      <c r="CZ44" s="216"/>
      <c r="DA44" s="216"/>
      <c r="DB44" s="216"/>
      <c r="DC44" s="649">
        <f>SUM(CP44:DB66)</f>
        <v>915203800</v>
      </c>
      <c r="DD44" s="202">
        <v>840733750</v>
      </c>
      <c r="DE44" s="216"/>
      <c r="DF44" s="216"/>
      <c r="DG44" s="216"/>
      <c r="DH44" s="216"/>
      <c r="DI44" s="216"/>
      <c r="DJ44" s="216"/>
      <c r="DK44" s="216"/>
      <c r="DL44" s="216"/>
      <c r="DM44" s="216"/>
      <c r="DN44" s="216"/>
      <c r="DO44" s="216"/>
      <c r="DP44" s="216"/>
      <c r="DQ44" s="649">
        <f>SUM(DD44:DP66)</f>
        <v>915203800</v>
      </c>
      <c r="DR44" s="106">
        <v>840733750</v>
      </c>
      <c r="DS44" s="216"/>
      <c r="DT44" s="216"/>
      <c r="DU44" s="216"/>
      <c r="DV44" s="216"/>
      <c r="DW44" s="216"/>
      <c r="DX44" s="216"/>
      <c r="DY44" s="216"/>
      <c r="DZ44" s="216"/>
      <c r="EA44" s="216"/>
      <c r="EB44" s="216"/>
      <c r="EC44" s="216"/>
      <c r="ED44" s="216"/>
      <c r="EE44" s="652">
        <f>SUM(DR44:ED66)</f>
        <v>915203800</v>
      </c>
      <c r="EF44" s="601">
        <f>+DQ44/CO44</f>
        <v>0.989191570549105</v>
      </c>
      <c r="EG44" s="332" t="s">
        <v>271</v>
      </c>
      <c r="EH44" s="332"/>
    </row>
    <row r="45" spans="1:138" s="217" customFormat="1" ht="30.75" customHeight="1">
      <c r="A45" s="395"/>
      <c r="B45" s="386"/>
      <c r="C45" s="371"/>
      <c r="D45" s="371"/>
      <c r="E45" s="399"/>
      <c r="F45" s="399"/>
      <c r="G45" s="399"/>
      <c r="H45" s="399"/>
      <c r="I45" s="399"/>
      <c r="J45" s="401"/>
      <c r="K45" s="386"/>
      <c r="L45" s="386"/>
      <c r="M45" s="401"/>
      <c r="N45" s="386"/>
      <c r="O45" s="386"/>
      <c r="P45" s="416"/>
      <c r="Q45" s="386"/>
      <c r="R45" s="339"/>
      <c r="S45" s="386"/>
      <c r="T45" s="339"/>
      <c r="U45" s="339"/>
      <c r="V45" s="339"/>
      <c r="W45" s="339"/>
      <c r="X45" s="339"/>
      <c r="Y45" s="339"/>
      <c r="Z45" s="339"/>
      <c r="AA45" s="339"/>
      <c r="AB45" s="339"/>
      <c r="AC45" s="339"/>
      <c r="AD45" s="406"/>
      <c r="AE45" s="409"/>
      <c r="AF45" s="409"/>
      <c r="AG45" s="242" t="s">
        <v>317</v>
      </c>
      <c r="AH45" s="87">
        <v>0.05</v>
      </c>
      <c r="AI45" s="243">
        <v>0.5</v>
      </c>
      <c r="AJ45" s="244"/>
      <c r="AK45" s="201">
        <v>0.5</v>
      </c>
      <c r="AL45" s="201"/>
      <c r="AM45" s="244">
        <f>SUM(AI45:AL45)</f>
        <v>1</v>
      </c>
      <c r="AN45" s="606">
        <v>45291</v>
      </c>
      <c r="AO45" s="230" t="s">
        <v>434</v>
      </c>
      <c r="AP45" s="216" t="s">
        <v>419</v>
      </c>
      <c r="AQ45" s="222" t="s">
        <v>204</v>
      </c>
      <c r="AR45" s="431"/>
      <c r="AS45" s="333"/>
      <c r="AT45" s="336"/>
      <c r="AU45" s="368"/>
      <c r="AV45" s="212"/>
      <c r="AW45" s="366"/>
      <c r="AX45" s="333"/>
      <c r="AY45" s="333"/>
      <c r="AZ45" s="333"/>
      <c r="BA45" s="215"/>
      <c r="BB45" s="215"/>
      <c r="BC45" s="215"/>
      <c r="BD45" s="215"/>
      <c r="BE45" s="215"/>
      <c r="BF45" s="215"/>
      <c r="BG45" s="215"/>
      <c r="BH45" s="215"/>
      <c r="BI45" s="215"/>
      <c r="BJ45" s="215"/>
      <c r="BK45" s="215"/>
      <c r="BL45" s="215"/>
      <c r="BM45" s="215">
        <f t="shared" si="4"/>
        <v>0</v>
      </c>
      <c r="BN45" s="107"/>
      <c r="BO45" s="107"/>
      <c r="BP45" s="107"/>
      <c r="BQ45" s="107"/>
      <c r="BR45" s="107"/>
      <c r="BS45" s="107"/>
      <c r="BT45" s="107"/>
      <c r="BU45" s="107"/>
      <c r="BV45" s="107"/>
      <c r="BW45" s="107"/>
      <c r="BX45" s="107"/>
      <c r="BY45" s="107"/>
      <c r="BZ45" s="107"/>
      <c r="CA45" s="510"/>
      <c r="CB45" s="215"/>
      <c r="CC45" s="215"/>
      <c r="CD45" s="215"/>
      <c r="CE45" s="215"/>
      <c r="CF45" s="215"/>
      <c r="CG45" s="215"/>
      <c r="CH45" s="215"/>
      <c r="CI45" s="215"/>
      <c r="CJ45" s="215"/>
      <c r="CK45" s="215"/>
      <c r="CL45" s="215"/>
      <c r="CM45" s="215"/>
      <c r="CN45" s="215"/>
      <c r="CO45" s="646"/>
      <c r="CP45" s="215"/>
      <c r="CQ45" s="216"/>
      <c r="CR45" s="216"/>
      <c r="CS45" s="216"/>
      <c r="CT45" s="216"/>
      <c r="CU45" s="216"/>
      <c r="CV45" s="216"/>
      <c r="CW45" s="216"/>
      <c r="CX45" s="216"/>
      <c r="CY45" s="216"/>
      <c r="CZ45" s="216"/>
      <c r="DA45" s="216"/>
      <c r="DB45" s="216"/>
      <c r="DC45" s="650"/>
      <c r="DD45" s="216"/>
      <c r="DE45" s="216"/>
      <c r="DF45" s="216"/>
      <c r="DG45" s="216"/>
      <c r="DH45" s="216"/>
      <c r="DI45" s="216"/>
      <c r="DJ45" s="216"/>
      <c r="DK45" s="216"/>
      <c r="DL45" s="216"/>
      <c r="DM45" s="216"/>
      <c r="DN45" s="216"/>
      <c r="DO45" s="216"/>
      <c r="DP45" s="216"/>
      <c r="DQ45" s="650"/>
      <c r="DR45" s="216"/>
      <c r="DS45" s="216"/>
      <c r="DT45" s="216"/>
      <c r="DU45" s="216"/>
      <c r="DV45" s="216"/>
      <c r="DW45" s="216"/>
      <c r="DX45" s="216"/>
      <c r="DY45" s="216"/>
      <c r="DZ45" s="216"/>
      <c r="EA45" s="216"/>
      <c r="EB45" s="216"/>
      <c r="EC45" s="216"/>
      <c r="ED45" s="216"/>
      <c r="EE45" s="653"/>
      <c r="EF45" s="662"/>
      <c r="EG45" s="333"/>
      <c r="EH45" s="333"/>
    </row>
    <row r="46" spans="1:138" s="217" customFormat="1" ht="30.75" customHeight="1">
      <c r="A46" s="395"/>
      <c r="B46" s="386"/>
      <c r="C46" s="371"/>
      <c r="D46" s="371"/>
      <c r="E46" s="399"/>
      <c r="F46" s="399"/>
      <c r="G46" s="399"/>
      <c r="H46" s="399"/>
      <c r="I46" s="399"/>
      <c r="J46" s="401"/>
      <c r="K46" s="386"/>
      <c r="L46" s="386"/>
      <c r="M46" s="401"/>
      <c r="N46" s="386"/>
      <c r="O46" s="386"/>
      <c r="P46" s="416"/>
      <c r="Q46" s="386"/>
      <c r="R46" s="339"/>
      <c r="S46" s="386"/>
      <c r="T46" s="339"/>
      <c r="U46" s="339"/>
      <c r="V46" s="339"/>
      <c r="W46" s="339"/>
      <c r="X46" s="339"/>
      <c r="Y46" s="339"/>
      <c r="Z46" s="339"/>
      <c r="AA46" s="339"/>
      <c r="AB46" s="339"/>
      <c r="AC46" s="339"/>
      <c r="AD46" s="406"/>
      <c r="AE46" s="409"/>
      <c r="AF46" s="409"/>
      <c r="AG46" s="242" t="s">
        <v>172</v>
      </c>
      <c r="AH46" s="87">
        <v>0.05</v>
      </c>
      <c r="AI46" s="243">
        <v>0.5</v>
      </c>
      <c r="AJ46" s="244"/>
      <c r="AK46" s="201">
        <v>0.5</v>
      </c>
      <c r="AL46" s="201"/>
      <c r="AM46" s="244">
        <f t="shared" ref="AM46:AM64" si="6">SUM(AI46:AL46)</f>
        <v>1</v>
      </c>
      <c r="AN46" s="607"/>
      <c r="AO46" s="230" t="s">
        <v>434</v>
      </c>
      <c r="AP46" s="216" t="s">
        <v>419</v>
      </c>
      <c r="AQ46" s="222" t="s">
        <v>204</v>
      </c>
      <c r="AR46" s="431"/>
      <c r="AS46" s="333"/>
      <c r="AT46" s="336"/>
      <c r="AU46" s="368"/>
      <c r="AV46" s="212"/>
      <c r="AW46" s="366"/>
      <c r="AX46" s="333"/>
      <c r="AY46" s="333"/>
      <c r="AZ46" s="333"/>
      <c r="BA46" s="215"/>
      <c r="BB46" s="215"/>
      <c r="BC46" s="215"/>
      <c r="BD46" s="215"/>
      <c r="BE46" s="215"/>
      <c r="BF46" s="215"/>
      <c r="BG46" s="215"/>
      <c r="BH46" s="215"/>
      <c r="BI46" s="215"/>
      <c r="BJ46" s="215"/>
      <c r="BK46" s="215"/>
      <c r="BL46" s="215"/>
      <c r="BM46" s="215">
        <f t="shared" si="4"/>
        <v>0</v>
      </c>
      <c r="BN46" s="107"/>
      <c r="BO46" s="107"/>
      <c r="BP46" s="107"/>
      <c r="BQ46" s="107"/>
      <c r="BR46" s="107"/>
      <c r="BS46" s="107"/>
      <c r="BT46" s="107"/>
      <c r="BU46" s="107"/>
      <c r="BV46" s="107"/>
      <c r="BW46" s="107"/>
      <c r="BX46" s="107"/>
      <c r="BY46" s="107"/>
      <c r="BZ46" s="107"/>
      <c r="CA46" s="510"/>
      <c r="CB46" s="215"/>
      <c r="CC46" s="215"/>
      <c r="CD46" s="215"/>
      <c r="CE46" s="215"/>
      <c r="CF46" s="215"/>
      <c r="CG46" s="215"/>
      <c r="CH46" s="215"/>
      <c r="CI46" s="215"/>
      <c r="CJ46" s="215"/>
      <c r="CK46" s="215"/>
      <c r="CL46" s="215"/>
      <c r="CM46" s="215"/>
      <c r="CN46" s="215"/>
      <c r="CO46" s="646"/>
      <c r="CP46" s="215"/>
      <c r="CQ46" s="216"/>
      <c r="CR46" s="216"/>
      <c r="CS46" s="216"/>
      <c r="CT46" s="216"/>
      <c r="CU46" s="216"/>
      <c r="CV46" s="216"/>
      <c r="CW46" s="216"/>
      <c r="CX46" s="216"/>
      <c r="CY46" s="216"/>
      <c r="CZ46" s="216"/>
      <c r="DA46" s="216"/>
      <c r="DB46" s="216"/>
      <c r="DC46" s="650"/>
      <c r="DD46" s="216"/>
      <c r="DE46" s="216"/>
      <c r="DF46" s="216"/>
      <c r="DG46" s="216"/>
      <c r="DH46" s="216"/>
      <c r="DI46" s="216"/>
      <c r="DJ46" s="216"/>
      <c r="DK46" s="216"/>
      <c r="DL46" s="216"/>
      <c r="DM46" s="216"/>
      <c r="DN46" s="216"/>
      <c r="DO46" s="216"/>
      <c r="DP46" s="216"/>
      <c r="DQ46" s="650"/>
      <c r="DR46" s="216"/>
      <c r="DS46" s="216"/>
      <c r="DT46" s="216"/>
      <c r="DU46" s="216"/>
      <c r="DV46" s="216"/>
      <c r="DW46" s="216"/>
      <c r="DX46" s="216"/>
      <c r="DY46" s="216"/>
      <c r="DZ46" s="216"/>
      <c r="EA46" s="216"/>
      <c r="EB46" s="216"/>
      <c r="EC46" s="216"/>
      <c r="ED46" s="216"/>
      <c r="EE46" s="653"/>
      <c r="EF46" s="662"/>
      <c r="EG46" s="333"/>
      <c r="EH46" s="333"/>
    </row>
    <row r="47" spans="1:138" s="217" customFormat="1" ht="30.75" customHeight="1">
      <c r="A47" s="395"/>
      <c r="B47" s="386"/>
      <c r="C47" s="371"/>
      <c r="D47" s="371"/>
      <c r="E47" s="399"/>
      <c r="F47" s="399"/>
      <c r="G47" s="399"/>
      <c r="H47" s="399"/>
      <c r="I47" s="399"/>
      <c r="J47" s="401"/>
      <c r="K47" s="386"/>
      <c r="L47" s="386"/>
      <c r="M47" s="401"/>
      <c r="N47" s="386"/>
      <c r="O47" s="386"/>
      <c r="P47" s="416"/>
      <c r="Q47" s="386"/>
      <c r="R47" s="339"/>
      <c r="S47" s="386"/>
      <c r="T47" s="339"/>
      <c r="U47" s="339"/>
      <c r="V47" s="339"/>
      <c r="W47" s="339"/>
      <c r="X47" s="339"/>
      <c r="Y47" s="339"/>
      <c r="Z47" s="339"/>
      <c r="AA47" s="339"/>
      <c r="AB47" s="339"/>
      <c r="AC47" s="339"/>
      <c r="AD47" s="406"/>
      <c r="AE47" s="409"/>
      <c r="AF47" s="409"/>
      <c r="AG47" s="245" t="s">
        <v>318</v>
      </c>
      <c r="AH47" s="87">
        <v>0.05</v>
      </c>
      <c r="AI47" s="243">
        <v>0.5</v>
      </c>
      <c r="AJ47" s="244"/>
      <c r="AK47" s="201">
        <v>0.5</v>
      </c>
      <c r="AL47" s="201"/>
      <c r="AM47" s="244">
        <f t="shared" si="6"/>
        <v>1</v>
      </c>
      <c r="AN47" s="607"/>
      <c r="AO47" s="230" t="s">
        <v>434</v>
      </c>
      <c r="AP47" s="216" t="s">
        <v>419</v>
      </c>
      <c r="AQ47" s="222" t="s">
        <v>204</v>
      </c>
      <c r="AR47" s="431"/>
      <c r="AS47" s="333"/>
      <c r="AT47" s="336"/>
      <c r="AU47" s="368"/>
      <c r="AV47" s="212"/>
      <c r="AW47" s="366"/>
      <c r="AX47" s="333"/>
      <c r="AY47" s="333"/>
      <c r="AZ47" s="333"/>
      <c r="BA47" s="215"/>
      <c r="BB47" s="215"/>
      <c r="BC47" s="215"/>
      <c r="BD47" s="215"/>
      <c r="BE47" s="215"/>
      <c r="BF47" s="215"/>
      <c r="BG47" s="215"/>
      <c r="BH47" s="215"/>
      <c r="BI47" s="215"/>
      <c r="BJ47" s="215"/>
      <c r="BK47" s="215"/>
      <c r="BL47" s="215"/>
      <c r="BM47" s="215">
        <f t="shared" si="4"/>
        <v>0</v>
      </c>
      <c r="BN47" s="107"/>
      <c r="BO47" s="107"/>
      <c r="BP47" s="107"/>
      <c r="BQ47" s="107"/>
      <c r="BR47" s="107"/>
      <c r="BS47" s="107"/>
      <c r="BT47" s="107"/>
      <c r="BU47" s="107"/>
      <c r="BV47" s="107"/>
      <c r="BW47" s="107"/>
      <c r="BX47" s="107"/>
      <c r="BY47" s="107"/>
      <c r="BZ47" s="107"/>
      <c r="CA47" s="510"/>
      <c r="CB47" s="215"/>
      <c r="CC47" s="215"/>
      <c r="CD47" s="215"/>
      <c r="CE47" s="215"/>
      <c r="CF47" s="215"/>
      <c r="CG47" s="215"/>
      <c r="CH47" s="215"/>
      <c r="CI47" s="215"/>
      <c r="CJ47" s="215"/>
      <c r="CK47" s="215"/>
      <c r="CL47" s="215"/>
      <c r="CM47" s="215"/>
      <c r="CN47" s="215"/>
      <c r="CO47" s="646"/>
      <c r="CP47" s="215"/>
      <c r="CQ47" s="216"/>
      <c r="CR47" s="216"/>
      <c r="CS47" s="216"/>
      <c r="CT47" s="216"/>
      <c r="CU47" s="216"/>
      <c r="CV47" s="216"/>
      <c r="CW47" s="216"/>
      <c r="CX47" s="216"/>
      <c r="CY47" s="216"/>
      <c r="CZ47" s="216"/>
      <c r="DA47" s="216"/>
      <c r="DB47" s="216"/>
      <c r="DC47" s="650"/>
      <c r="DD47" s="216"/>
      <c r="DE47" s="216"/>
      <c r="DF47" s="216"/>
      <c r="DG47" s="216"/>
      <c r="DH47" s="216"/>
      <c r="DI47" s="216"/>
      <c r="DJ47" s="216"/>
      <c r="DK47" s="216"/>
      <c r="DL47" s="216"/>
      <c r="DM47" s="216"/>
      <c r="DN47" s="216"/>
      <c r="DO47" s="216"/>
      <c r="DP47" s="216"/>
      <c r="DQ47" s="650"/>
      <c r="DR47" s="216"/>
      <c r="DS47" s="216"/>
      <c r="DT47" s="216"/>
      <c r="DU47" s="216"/>
      <c r="DV47" s="216"/>
      <c r="DW47" s="216"/>
      <c r="DX47" s="216"/>
      <c r="DY47" s="216"/>
      <c r="DZ47" s="216"/>
      <c r="EA47" s="216"/>
      <c r="EB47" s="216"/>
      <c r="EC47" s="216"/>
      <c r="ED47" s="216"/>
      <c r="EE47" s="653"/>
      <c r="EF47" s="662"/>
      <c r="EG47" s="333"/>
      <c r="EH47" s="333"/>
    </row>
    <row r="48" spans="1:138" s="217" customFormat="1" ht="30.75" customHeight="1">
      <c r="A48" s="395"/>
      <c r="B48" s="386"/>
      <c r="C48" s="371"/>
      <c r="D48" s="371"/>
      <c r="E48" s="399"/>
      <c r="F48" s="399"/>
      <c r="G48" s="399"/>
      <c r="H48" s="399"/>
      <c r="I48" s="399"/>
      <c r="J48" s="401"/>
      <c r="K48" s="386"/>
      <c r="L48" s="386"/>
      <c r="M48" s="401"/>
      <c r="N48" s="386"/>
      <c r="O48" s="386"/>
      <c r="P48" s="416"/>
      <c r="Q48" s="386"/>
      <c r="R48" s="339"/>
      <c r="S48" s="386"/>
      <c r="T48" s="339"/>
      <c r="U48" s="339"/>
      <c r="V48" s="339"/>
      <c r="W48" s="339"/>
      <c r="X48" s="339"/>
      <c r="Y48" s="339"/>
      <c r="Z48" s="339"/>
      <c r="AA48" s="339"/>
      <c r="AB48" s="339"/>
      <c r="AC48" s="339"/>
      <c r="AD48" s="406"/>
      <c r="AE48" s="409"/>
      <c r="AF48" s="409"/>
      <c r="AG48" s="246" t="s">
        <v>173</v>
      </c>
      <c r="AH48" s="87">
        <v>0.05</v>
      </c>
      <c r="AI48" s="243">
        <v>0.5</v>
      </c>
      <c r="AJ48" s="244"/>
      <c r="AK48" s="201">
        <v>0.5</v>
      </c>
      <c r="AL48" s="201"/>
      <c r="AM48" s="244">
        <f t="shared" si="6"/>
        <v>1</v>
      </c>
      <c r="AN48" s="607"/>
      <c r="AO48" s="230" t="s">
        <v>434</v>
      </c>
      <c r="AP48" s="216" t="s">
        <v>419</v>
      </c>
      <c r="AQ48" s="222" t="s">
        <v>204</v>
      </c>
      <c r="AR48" s="431"/>
      <c r="AS48" s="333"/>
      <c r="AT48" s="336"/>
      <c r="AU48" s="368"/>
      <c r="AV48" s="212"/>
      <c r="AW48" s="366"/>
      <c r="AX48" s="333"/>
      <c r="AY48" s="333"/>
      <c r="AZ48" s="333"/>
      <c r="BA48" s="215"/>
      <c r="BB48" s="215"/>
      <c r="BC48" s="215"/>
      <c r="BD48" s="215"/>
      <c r="BE48" s="215"/>
      <c r="BF48" s="215"/>
      <c r="BG48" s="215"/>
      <c r="BH48" s="215"/>
      <c r="BI48" s="215"/>
      <c r="BJ48" s="215"/>
      <c r="BK48" s="215"/>
      <c r="BL48" s="215"/>
      <c r="BM48" s="215">
        <f t="shared" si="4"/>
        <v>0</v>
      </c>
      <c r="BN48" s="107"/>
      <c r="BO48" s="107"/>
      <c r="BP48" s="107"/>
      <c r="BQ48" s="107"/>
      <c r="BR48" s="107"/>
      <c r="BS48" s="107"/>
      <c r="BT48" s="107"/>
      <c r="BU48" s="107"/>
      <c r="BV48" s="107"/>
      <c r="BW48" s="107"/>
      <c r="BX48" s="107"/>
      <c r="BY48" s="107"/>
      <c r="BZ48" s="107"/>
      <c r="CA48" s="510"/>
      <c r="CB48" s="215"/>
      <c r="CC48" s="215"/>
      <c r="CD48" s="215"/>
      <c r="CE48" s="215"/>
      <c r="CF48" s="215"/>
      <c r="CG48" s="215"/>
      <c r="CH48" s="215"/>
      <c r="CI48" s="215"/>
      <c r="CJ48" s="215"/>
      <c r="CK48" s="215"/>
      <c r="CL48" s="215"/>
      <c r="CM48" s="215"/>
      <c r="CN48" s="215"/>
      <c r="CO48" s="646"/>
      <c r="CP48" s="215"/>
      <c r="CQ48" s="216"/>
      <c r="CR48" s="216"/>
      <c r="CS48" s="216"/>
      <c r="CT48" s="216"/>
      <c r="CU48" s="216"/>
      <c r="CV48" s="216"/>
      <c r="CW48" s="216"/>
      <c r="CX48" s="216"/>
      <c r="CY48" s="216"/>
      <c r="CZ48" s="216"/>
      <c r="DA48" s="216"/>
      <c r="DB48" s="216"/>
      <c r="DC48" s="650"/>
      <c r="DD48" s="216"/>
      <c r="DE48" s="216"/>
      <c r="DF48" s="216"/>
      <c r="DG48" s="216"/>
      <c r="DH48" s="216"/>
      <c r="DI48" s="216"/>
      <c r="DJ48" s="216"/>
      <c r="DK48" s="216"/>
      <c r="DL48" s="216"/>
      <c r="DM48" s="216"/>
      <c r="DN48" s="216"/>
      <c r="DO48" s="216"/>
      <c r="DP48" s="216"/>
      <c r="DQ48" s="650"/>
      <c r="DR48" s="216"/>
      <c r="DS48" s="216"/>
      <c r="DT48" s="216"/>
      <c r="DU48" s="216"/>
      <c r="DV48" s="216"/>
      <c r="DW48" s="216"/>
      <c r="DX48" s="216"/>
      <c r="DY48" s="216"/>
      <c r="DZ48" s="216"/>
      <c r="EA48" s="216"/>
      <c r="EB48" s="216"/>
      <c r="EC48" s="216"/>
      <c r="ED48" s="216"/>
      <c r="EE48" s="653"/>
      <c r="EF48" s="662"/>
      <c r="EG48" s="333"/>
      <c r="EH48" s="333"/>
    </row>
    <row r="49" spans="1:138" s="217" customFormat="1" ht="30.75" customHeight="1">
      <c r="A49" s="395"/>
      <c r="B49" s="386"/>
      <c r="C49" s="371"/>
      <c r="D49" s="371"/>
      <c r="E49" s="399"/>
      <c r="F49" s="399"/>
      <c r="G49" s="399"/>
      <c r="H49" s="399"/>
      <c r="I49" s="399"/>
      <c r="J49" s="401"/>
      <c r="K49" s="386"/>
      <c r="L49" s="386"/>
      <c r="M49" s="401"/>
      <c r="N49" s="386"/>
      <c r="O49" s="386"/>
      <c r="P49" s="416"/>
      <c r="Q49" s="386"/>
      <c r="R49" s="339"/>
      <c r="S49" s="386"/>
      <c r="T49" s="339"/>
      <c r="U49" s="339"/>
      <c r="V49" s="339"/>
      <c r="W49" s="339"/>
      <c r="X49" s="339"/>
      <c r="Y49" s="339"/>
      <c r="Z49" s="339"/>
      <c r="AA49" s="339"/>
      <c r="AB49" s="339"/>
      <c r="AC49" s="339"/>
      <c r="AD49" s="406"/>
      <c r="AE49" s="409"/>
      <c r="AF49" s="409"/>
      <c r="AG49" s="246" t="s">
        <v>174</v>
      </c>
      <c r="AH49" s="87">
        <v>0.05</v>
      </c>
      <c r="AI49" s="243">
        <v>0.5</v>
      </c>
      <c r="AJ49" s="244"/>
      <c r="AK49" s="201">
        <v>0.5</v>
      </c>
      <c r="AL49" s="201"/>
      <c r="AM49" s="244">
        <f t="shared" si="6"/>
        <v>1</v>
      </c>
      <c r="AN49" s="607"/>
      <c r="AO49" s="230" t="s">
        <v>434</v>
      </c>
      <c r="AP49" s="216" t="s">
        <v>419</v>
      </c>
      <c r="AQ49" s="222" t="s">
        <v>204</v>
      </c>
      <c r="AR49" s="431"/>
      <c r="AS49" s="333"/>
      <c r="AT49" s="336"/>
      <c r="AU49" s="368"/>
      <c r="AV49" s="212"/>
      <c r="AW49" s="366"/>
      <c r="AX49" s="333"/>
      <c r="AY49" s="333"/>
      <c r="AZ49" s="333"/>
      <c r="BA49" s="215"/>
      <c r="BB49" s="215"/>
      <c r="BC49" s="215"/>
      <c r="BD49" s="215"/>
      <c r="BE49" s="215"/>
      <c r="BF49" s="215"/>
      <c r="BG49" s="215"/>
      <c r="BH49" s="215"/>
      <c r="BI49" s="215"/>
      <c r="BJ49" s="215"/>
      <c r="BK49" s="215"/>
      <c r="BL49" s="215"/>
      <c r="BM49" s="215">
        <f t="shared" si="4"/>
        <v>0</v>
      </c>
      <c r="BN49" s="107"/>
      <c r="BO49" s="107"/>
      <c r="BP49" s="107"/>
      <c r="BQ49" s="107"/>
      <c r="BR49" s="107"/>
      <c r="BS49" s="107"/>
      <c r="BT49" s="107"/>
      <c r="BU49" s="107"/>
      <c r="BV49" s="107"/>
      <c r="BW49" s="107"/>
      <c r="BX49" s="107"/>
      <c r="BY49" s="107"/>
      <c r="BZ49" s="107"/>
      <c r="CA49" s="510"/>
      <c r="CB49" s="215"/>
      <c r="CC49" s="215"/>
      <c r="CD49" s="215"/>
      <c r="CE49" s="215"/>
      <c r="CF49" s="215"/>
      <c r="CG49" s="215"/>
      <c r="CH49" s="215"/>
      <c r="CI49" s="215"/>
      <c r="CJ49" s="215"/>
      <c r="CK49" s="215"/>
      <c r="CL49" s="215"/>
      <c r="CM49" s="215"/>
      <c r="CN49" s="215"/>
      <c r="CO49" s="646"/>
      <c r="CP49" s="215"/>
      <c r="CQ49" s="216"/>
      <c r="CR49" s="216"/>
      <c r="CS49" s="216"/>
      <c r="CT49" s="216"/>
      <c r="CU49" s="216"/>
      <c r="CV49" s="216"/>
      <c r="CW49" s="216"/>
      <c r="CX49" s="216"/>
      <c r="CY49" s="216"/>
      <c r="CZ49" s="216"/>
      <c r="DA49" s="216"/>
      <c r="DB49" s="216"/>
      <c r="DC49" s="650"/>
      <c r="DD49" s="216"/>
      <c r="DE49" s="216"/>
      <c r="DF49" s="216"/>
      <c r="DG49" s="216"/>
      <c r="DH49" s="216"/>
      <c r="DI49" s="216"/>
      <c r="DJ49" s="216"/>
      <c r="DK49" s="216"/>
      <c r="DL49" s="216"/>
      <c r="DM49" s="216"/>
      <c r="DN49" s="216"/>
      <c r="DO49" s="216"/>
      <c r="DP49" s="216"/>
      <c r="DQ49" s="650"/>
      <c r="DR49" s="216"/>
      <c r="DS49" s="216"/>
      <c r="DT49" s="216"/>
      <c r="DU49" s="216"/>
      <c r="DV49" s="216"/>
      <c r="DW49" s="216"/>
      <c r="DX49" s="216"/>
      <c r="DY49" s="216"/>
      <c r="DZ49" s="216"/>
      <c r="EA49" s="216"/>
      <c r="EB49" s="216"/>
      <c r="EC49" s="216"/>
      <c r="ED49" s="216"/>
      <c r="EE49" s="653"/>
      <c r="EF49" s="662"/>
      <c r="EG49" s="333"/>
      <c r="EH49" s="333"/>
    </row>
    <row r="50" spans="1:138" s="217" customFormat="1" ht="30.75" customHeight="1">
      <c r="A50" s="395"/>
      <c r="B50" s="386"/>
      <c r="C50" s="371"/>
      <c r="D50" s="371"/>
      <c r="E50" s="399"/>
      <c r="F50" s="399"/>
      <c r="G50" s="399"/>
      <c r="H50" s="399"/>
      <c r="I50" s="399"/>
      <c r="J50" s="401"/>
      <c r="K50" s="386"/>
      <c r="L50" s="386"/>
      <c r="M50" s="401"/>
      <c r="N50" s="386"/>
      <c r="O50" s="386"/>
      <c r="P50" s="416"/>
      <c r="Q50" s="386"/>
      <c r="R50" s="339"/>
      <c r="S50" s="386"/>
      <c r="T50" s="339"/>
      <c r="U50" s="339"/>
      <c r="V50" s="339"/>
      <c r="W50" s="339"/>
      <c r="X50" s="339"/>
      <c r="Y50" s="339"/>
      <c r="Z50" s="339"/>
      <c r="AA50" s="339"/>
      <c r="AB50" s="339"/>
      <c r="AC50" s="339"/>
      <c r="AD50" s="406"/>
      <c r="AE50" s="409"/>
      <c r="AF50" s="409"/>
      <c r="AG50" s="246" t="s">
        <v>175</v>
      </c>
      <c r="AH50" s="87">
        <v>0.05</v>
      </c>
      <c r="AI50" s="243">
        <v>0.5</v>
      </c>
      <c r="AJ50" s="244"/>
      <c r="AK50" s="201">
        <v>0.5</v>
      </c>
      <c r="AL50" s="201"/>
      <c r="AM50" s="244">
        <f t="shared" si="6"/>
        <v>1</v>
      </c>
      <c r="AN50" s="607"/>
      <c r="AO50" s="230" t="s">
        <v>434</v>
      </c>
      <c r="AP50" s="216" t="s">
        <v>419</v>
      </c>
      <c r="AQ50" s="222" t="s">
        <v>204</v>
      </c>
      <c r="AR50" s="431"/>
      <c r="AS50" s="333"/>
      <c r="AT50" s="336"/>
      <c r="AU50" s="368"/>
      <c r="AV50" s="212"/>
      <c r="AW50" s="366"/>
      <c r="AX50" s="333"/>
      <c r="AY50" s="333"/>
      <c r="AZ50" s="333"/>
      <c r="BA50" s="215"/>
      <c r="BB50" s="215"/>
      <c r="BC50" s="215"/>
      <c r="BD50" s="215"/>
      <c r="BE50" s="215"/>
      <c r="BF50" s="215"/>
      <c r="BG50" s="215"/>
      <c r="BH50" s="215"/>
      <c r="BI50" s="215"/>
      <c r="BJ50" s="215"/>
      <c r="BK50" s="215"/>
      <c r="BL50" s="215"/>
      <c r="BM50" s="215">
        <f t="shared" si="4"/>
        <v>0</v>
      </c>
      <c r="BN50" s="107"/>
      <c r="BO50" s="107"/>
      <c r="BP50" s="107"/>
      <c r="BQ50" s="107"/>
      <c r="BR50" s="107"/>
      <c r="BS50" s="107"/>
      <c r="BT50" s="107"/>
      <c r="BU50" s="107"/>
      <c r="BV50" s="107"/>
      <c r="BW50" s="107"/>
      <c r="BX50" s="107"/>
      <c r="BY50" s="107"/>
      <c r="BZ50" s="107"/>
      <c r="CA50" s="510"/>
      <c r="CB50" s="215"/>
      <c r="CC50" s="215"/>
      <c r="CD50" s="215"/>
      <c r="CE50" s="215"/>
      <c r="CF50" s="215"/>
      <c r="CG50" s="215"/>
      <c r="CH50" s="215"/>
      <c r="CI50" s="215"/>
      <c r="CJ50" s="215"/>
      <c r="CK50" s="215"/>
      <c r="CL50" s="215"/>
      <c r="CM50" s="215"/>
      <c r="CN50" s="215"/>
      <c r="CO50" s="646"/>
      <c r="CP50" s="215"/>
      <c r="CQ50" s="216"/>
      <c r="CR50" s="216"/>
      <c r="CS50" s="216"/>
      <c r="CT50" s="216"/>
      <c r="CU50" s="216"/>
      <c r="CV50" s="216"/>
      <c r="CW50" s="216"/>
      <c r="CX50" s="216"/>
      <c r="CY50" s="216"/>
      <c r="CZ50" s="216"/>
      <c r="DA50" s="216"/>
      <c r="DB50" s="216"/>
      <c r="DC50" s="650"/>
      <c r="DD50" s="216"/>
      <c r="DE50" s="216"/>
      <c r="DF50" s="216"/>
      <c r="DG50" s="216"/>
      <c r="DH50" s="216"/>
      <c r="DI50" s="216"/>
      <c r="DJ50" s="216"/>
      <c r="DK50" s="216"/>
      <c r="DL50" s="216"/>
      <c r="DM50" s="216"/>
      <c r="DN50" s="216"/>
      <c r="DO50" s="216"/>
      <c r="DP50" s="216"/>
      <c r="DQ50" s="650"/>
      <c r="DR50" s="216"/>
      <c r="DS50" s="216"/>
      <c r="DT50" s="216"/>
      <c r="DU50" s="216"/>
      <c r="DV50" s="216"/>
      <c r="DW50" s="216"/>
      <c r="DX50" s="216"/>
      <c r="DY50" s="216"/>
      <c r="DZ50" s="216"/>
      <c r="EA50" s="216"/>
      <c r="EB50" s="216"/>
      <c r="EC50" s="216"/>
      <c r="ED50" s="216"/>
      <c r="EE50" s="653"/>
      <c r="EF50" s="662"/>
      <c r="EG50" s="333"/>
      <c r="EH50" s="333"/>
    </row>
    <row r="51" spans="1:138" s="217" customFormat="1" ht="30.75" customHeight="1">
      <c r="A51" s="395"/>
      <c r="B51" s="386"/>
      <c r="C51" s="371"/>
      <c r="D51" s="371"/>
      <c r="E51" s="399"/>
      <c r="F51" s="399"/>
      <c r="G51" s="399"/>
      <c r="H51" s="399"/>
      <c r="I51" s="399"/>
      <c r="J51" s="401"/>
      <c r="K51" s="386"/>
      <c r="L51" s="386"/>
      <c r="M51" s="401"/>
      <c r="N51" s="386"/>
      <c r="O51" s="386"/>
      <c r="P51" s="416"/>
      <c r="Q51" s="386"/>
      <c r="R51" s="339"/>
      <c r="S51" s="386"/>
      <c r="T51" s="339"/>
      <c r="U51" s="339"/>
      <c r="V51" s="339"/>
      <c r="W51" s="339"/>
      <c r="X51" s="339"/>
      <c r="Y51" s="339"/>
      <c r="Z51" s="339"/>
      <c r="AA51" s="339"/>
      <c r="AB51" s="339"/>
      <c r="AC51" s="339"/>
      <c r="AD51" s="406"/>
      <c r="AE51" s="409"/>
      <c r="AF51" s="409"/>
      <c r="AG51" s="246" t="s">
        <v>176</v>
      </c>
      <c r="AH51" s="87">
        <v>0.05</v>
      </c>
      <c r="AI51" s="243">
        <v>0.5</v>
      </c>
      <c r="AJ51" s="244"/>
      <c r="AK51" s="201">
        <v>0.5</v>
      </c>
      <c r="AL51" s="201"/>
      <c r="AM51" s="244">
        <f t="shared" si="6"/>
        <v>1</v>
      </c>
      <c r="AN51" s="607"/>
      <c r="AO51" s="230" t="s">
        <v>434</v>
      </c>
      <c r="AP51" s="216" t="s">
        <v>419</v>
      </c>
      <c r="AQ51" s="222" t="s">
        <v>204</v>
      </c>
      <c r="AR51" s="431"/>
      <c r="AS51" s="333"/>
      <c r="AT51" s="336"/>
      <c r="AU51" s="368"/>
      <c r="AV51" s="212"/>
      <c r="AW51" s="366"/>
      <c r="AX51" s="333"/>
      <c r="AY51" s="333"/>
      <c r="AZ51" s="333"/>
      <c r="BA51" s="215"/>
      <c r="BB51" s="215"/>
      <c r="BC51" s="215"/>
      <c r="BD51" s="215"/>
      <c r="BE51" s="215"/>
      <c r="BF51" s="215"/>
      <c r="BG51" s="215"/>
      <c r="BH51" s="215"/>
      <c r="BI51" s="215"/>
      <c r="BJ51" s="215"/>
      <c r="BK51" s="215"/>
      <c r="BL51" s="215"/>
      <c r="BM51" s="215">
        <f t="shared" si="4"/>
        <v>0</v>
      </c>
      <c r="BN51" s="107"/>
      <c r="BO51" s="107"/>
      <c r="BP51" s="107"/>
      <c r="BQ51" s="107"/>
      <c r="BR51" s="107"/>
      <c r="BS51" s="107"/>
      <c r="BT51" s="107"/>
      <c r="BU51" s="107"/>
      <c r="BV51" s="107"/>
      <c r="BW51" s="107"/>
      <c r="BX51" s="107"/>
      <c r="BY51" s="107"/>
      <c r="BZ51" s="107"/>
      <c r="CA51" s="510"/>
      <c r="CB51" s="215"/>
      <c r="CC51" s="215"/>
      <c r="CD51" s="215"/>
      <c r="CE51" s="215"/>
      <c r="CF51" s="215"/>
      <c r="CG51" s="215"/>
      <c r="CH51" s="215"/>
      <c r="CI51" s="215"/>
      <c r="CJ51" s="215"/>
      <c r="CK51" s="215"/>
      <c r="CL51" s="215"/>
      <c r="CM51" s="215"/>
      <c r="CN51" s="215"/>
      <c r="CO51" s="646"/>
      <c r="CP51" s="215"/>
      <c r="CQ51" s="216"/>
      <c r="CR51" s="216"/>
      <c r="CS51" s="216"/>
      <c r="CT51" s="216"/>
      <c r="CU51" s="216"/>
      <c r="CV51" s="216"/>
      <c r="CW51" s="216"/>
      <c r="CX51" s="216"/>
      <c r="CY51" s="216"/>
      <c r="CZ51" s="216"/>
      <c r="DA51" s="216"/>
      <c r="DB51" s="216"/>
      <c r="DC51" s="650"/>
      <c r="DD51" s="216"/>
      <c r="DE51" s="216"/>
      <c r="DF51" s="216"/>
      <c r="DG51" s="216"/>
      <c r="DH51" s="216"/>
      <c r="DI51" s="216"/>
      <c r="DJ51" s="216"/>
      <c r="DK51" s="216"/>
      <c r="DL51" s="216"/>
      <c r="DM51" s="216"/>
      <c r="DN51" s="216"/>
      <c r="DO51" s="216"/>
      <c r="DP51" s="216"/>
      <c r="DQ51" s="650"/>
      <c r="DR51" s="216"/>
      <c r="DS51" s="216"/>
      <c r="DT51" s="216"/>
      <c r="DU51" s="216"/>
      <c r="DV51" s="216"/>
      <c r="DW51" s="216"/>
      <c r="DX51" s="216"/>
      <c r="DY51" s="216"/>
      <c r="DZ51" s="216"/>
      <c r="EA51" s="216"/>
      <c r="EB51" s="216"/>
      <c r="EC51" s="216"/>
      <c r="ED51" s="216"/>
      <c r="EE51" s="653"/>
      <c r="EF51" s="662"/>
      <c r="EG51" s="333"/>
      <c r="EH51" s="333"/>
    </row>
    <row r="52" spans="1:138" s="217" customFormat="1" ht="30.75" customHeight="1">
      <c r="A52" s="395"/>
      <c r="B52" s="386"/>
      <c r="C52" s="371"/>
      <c r="D52" s="371"/>
      <c r="E52" s="399"/>
      <c r="F52" s="399"/>
      <c r="G52" s="399"/>
      <c r="H52" s="399"/>
      <c r="I52" s="399"/>
      <c r="J52" s="401"/>
      <c r="K52" s="386"/>
      <c r="L52" s="386"/>
      <c r="M52" s="401"/>
      <c r="N52" s="386"/>
      <c r="O52" s="386"/>
      <c r="P52" s="416"/>
      <c r="Q52" s="386"/>
      <c r="R52" s="339"/>
      <c r="S52" s="386"/>
      <c r="T52" s="339"/>
      <c r="U52" s="339"/>
      <c r="V52" s="339"/>
      <c r="W52" s="339"/>
      <c r="X52" s="339"/>
      <c r="Y52" s="339"/>
      <c r="Z52" s="339"/>
      <c r="AA52" s="339"/>
      <c r="AB52" s="339"/>
      <c r="AC52" s="339"/>
      <c r="AD52" s="406"/>
      <c r="AE52" s="409"/>
      <c r="AF52" s="409"/>
      <c r="AG52" s="246" t="s">
        <v>177</v>
      </c>
      <c r="AH52" s="87">
        <v>0.05</v>
      </c>
      <c r="AI52" s="243">
        <v>0.5</v>
      </c>
      <c r="AJ52" s="244"/>
      <c r="AK52" s="201">
        <v>0.5</v>
      </c>
      <c r="AL52" s="201"/>
      <c r="AM52" s="244">
        <f t="shared" si="6"/>
        <v>1</v>
      </c>
      <c r="AN52" s="607"/>
      <c r="AO52" s="230" t="s">
        <v>434</v>
      </c>
      <c r="AP52" s="216" t="s">
        <v>419</v>
      </c>
      <c r="AQ52" s="222" t="s">
        <v>204</v>
      </c>
      <c r="AR52" s="431"/>
      <c r="AS52" s="333"/>
      <c r="AT52" s="336"/>
      <c r="AU52" s="368"/>
      <c r="AV52" s="212"/>
      <c r="AW52" s="366"/>
      <c r="AX52" s="333"/>
      <c r="AY52" s="333"/>
      <c r="AZ52" s="333"/>
      <c r="BA52" s="215"/>
      <c r="BB52" s="215"/>
      <c r="BC52" s="215"/>
      <c r="BD52" s="215"/>
      <c r="BE52" s="215"/>
      <c r="BF52" s="215"/>
      <c r="BG52" s="215"/>
      <c r="BH52" s="215"/>
      <c r="BI52" s="215"/>
      <c r="BJ52" s="215"/>
      <c r="BK52" s="215"/>
      <c r="BL52" s="215"/>
      <c r="BM52" s="215">
        <f t="shared" si="4"/>
        <v>0</v>
      </c>
      <c r="BN52" s="107"/>
      <c r="BO52" s="107"/>
      <c r="BP52" s="107"/>
      <c r="BQ52" s="107"/>
      <c r="BR52" s="107"/>
      <c r="BS52" s="107"/>
      <c r="BT52" s="107"/>
      <c r="BU52" s="107"/>
      <c r="BV52" s="107"/>
      <c r="BW52" s="107"/>
      <c r="BX52" s="107"/>
      <c r="BY52" s="107"/>
      <c r="BZ52" s="107"/>
      <c r="CA52" s="510"/>
      <c r="CB52" s="215"/>
      <c r="CC52" s="215"/>
      <c r="CD52" s="215"/>
      <c r="CE52" s="215"/>
      <c r="CF52" s="215"/>
      <c r="CG52" s="215"/>
      <c r="CH52" s="215"/>
      <c r="CI52" s="215"/>
      <c r="CJ52" s="215"/>
      <c r="CK52" s="215"/>
      <c r="CL52" s="215"/>
      <c r="CM52" s="215"/>
      <c r="CN52" s="215"/>
      <c r="CO52" s="646"/>
      <c r="CP52" s="215"/>
      <c r="CQ52" s="216"/>
      <c r="CR52" s="216"/>
      <c r="CS52" s="216"/>
      <c r="CT52" s="216"/>
      <c r="CU52" s="216"/>
      <c r="CV52" s="216"/>
      <c r="CW52" s="216"/>
      <c r="CX52" s="216"/>
      <c r="CY52" s="216"/>
      <c r="CZ52" s="216"/>
      <c r="DA52" s="216"/>
      <c r="DB52" s="216"/>
      <c r="DC52" s="650"/>
      <c r="DD52" s="216"/>
      <c r="DE52" s="216"/>
      <c r="DF52" s="216"/>
      <c r="DG52" s="216"/>
      <c r="DH52" s="216"/>
      <c r="DI52" s="216"/>
      <c r="DJ52" s="216"/>
      <c r="DK52" s="216"/>
      <c r="DL52" s="216"/>
      <c r="DM52" s="216"/>
      <c r="DN52" s="216"/>
      <c r="DO52" s="216"/>
      <c r="DP52" s="216"/>
      <c r="DQ52" s="650"/>
      <c r="DR52" s="216"/>
      <c r="DS52" s="216"/>
      <c r="DT52" s="216"/>
      <c r="DU52" s="216"/>
      <c r="DV52" s="216"/>
      <c r="DW52" s="216"/>
      <c r="DX52" s="216"/>
      <c r="DY52" s="216"/>
      <c r="DZ52" s="216"/>
      <c r="EA52" s="216"/>
      <c r="EB52" s="216"/>
      <c r="EC52" s="216"/>
      <c r="ED52" s="216"/>
      <c r="EE52" s="653"/>
      <c r="EF52" s="662"/>
      <c r="EG52" s="333"/>
      <c r="EH52" s="333"/>
    </row>
    <row r="53" spans="1:138" s="217" customFormat="1" ht="30.75" customHeight="1">
      <c r="A53" s="395"/>
      <c r="B53" s="386"/>
      <c r="C53" s="371"/>
      <c r="D53" s="371"/>
      <c r="E53" s="399"/>
      <c r="F53" s="399"/>
      <c r="G53" s="399"/>
      <c r="H53" s="399"/>
      <c r="I53" s="399"/>
      <c r="J53" s="401"/>
      <c r="K53" s="386"/>
      <c r="L53" s="386"/>
      <c r="M53" s="401"/>
      <c r="N53" s="386"/>
      <c r="O53" s="386"/>
      <c r="P53" s="416"/>
      <c r="Q53" s="386"/>
      <c r="R53" s="339"/>
      <c r="S53" s="386"/>
      <c r="T53" s="339"/>
      <c r="U53" s="339"/>
      <c r="V53" s="339"/>
      <c r="W53" s="339"/>
      <c r="X53" s="339"/>
      <c r="Y53" s="339"/>
      <c r="Z53" s="339"/>
      <c r="AA53" s="339"/>
      <c r="AB53" s="339"/>
      <c r="AC53" s="339"/>
      <c r="AD53" s="406"/>
      <c r="AE53" s="409"/>
      <c r="AF53" s="409"/>
      <c r="AG53" s="246" t="s">
        <v>178</v>
      </c>
      <c r="AH53" s="87">
        <v>0.05</v>
      </c>
      <c r="AI53" s="243">
        <v>0.5</v>
      </c>
      <c r="AJ53" s="244"/>
      <c r="AK53" s="201">
        <v>0.5</v>
      </c>
      <c r="AL53" s="201"/>
      <c r="AM53" s="244">
        <f t="shared" si="6"/>
        <v>1</v>
      </c>
      <c r="AN53" s="607"/>
      <c r="AO53" s="230" t="s">
        <v>434</v>
      </c>
      <c r="AP53" s="216" t="s">
        <v>419</v>
      </c>
      <c r="AQ53" s="222" t="s">
        <v>204</v>
      </c>
      <c r="AR53" s="431"/>
      <c r="AS53" s="333"/>
      <c r="AT53" s="336"/>
      <c r="AU53" s="368"/>
      <c r="AV53" s="212"/>
      <c r="AW53" s="366"/>
      <c r="AX53" s="333"/>
      <c r="AY53" s="333"/>
      <c r="AZ53" s="333"/>
      <c r="BA53" s="215"/>
      <c r="BB53" s="215"/>
      <c r="BC53" s="215"/>
      <c r="BD53" s="215"/>
      <c r="BE53" s="215"/>
      <c r="BF53" s="215"/>
      <c r="BG53" s="215"/>
      <c r="BH53" s="215"/>
      <c r="BI53" s="215"/>
      <c r="BJ53" s="215"/>
      <c r="BK53" s="215"/>
      <c r="BL53" s="215"/>
      <c r="BM53" s="215">
        <f t="shared" si="4"/>
        <v>0</v>
      </c>
      <c r="BN53" s="107"/>
      <c r="BO53" s="107"/>
      <c r="BP53" s="107"/>
      <c r="BQ53" s="107"/>
      <c r="BR53" s="107"/>
      <c r="BS53" s="107"/>
      <c r="BT53" s="107"/>
      <c r="BU53" s="107"/>
      <c r="BV53" s="107"/>
      <c r="BW53" s="107"/>
      <c r="BX53" s="107"/>
      <c r="BY53" s="107"/>
      <c r="BZ53" s="107"/>
      <c r="CA53" s="510"/>
      <c r="CB53" s="215"/>
      <c r="CC53" s="215"/>
      <c r="CD53" s="215"/>
      <c r="CE53" s="215"/>
      <c r="CF53" s="215"/>
      <c r="CG53" s="215"/>
      <c r="CH53" s="215"/>
      <c r="CI53" s="215"/>
      <c r="CJ53" s="215"/>
      <c r="CK53" s="215"/>
      <c r="CL53" s="215"/>
      <c r="CM53" s="215"/>
      <c r="CN53" s="215"/>
      <c r="CO53" s="646"/>
      <c r="CP53" s="215"/>
      <c r="CQ53" s="216"/>
      <c r="CR53" s="216"/>
      <c r="CS53" s="216"/>
      <c r="CT53" s="216"/>
      <c r="CU53" s="216"/>
      <c r="CV53" s="216"/>
      <c r="CW53" s="216"/>
      <c r="CX53" s="216"/>
      <c r="CY53" s="216"/>
      <c r="CZ53" s="216"/>
      <c r="DA53" s="216"/>
      <c r="DB53" s="216"/>
      <c r="DC53" s="650"/>
      <c r="DD53" s="216"/>
      <c r="DE53" s="216"/>
      <c r="DF53" s="216"/>
      <c r="DG53" s="216"/>
      <c r="DH53" s="216"/>
      <c r="DI53" s="216"/>
      <c r="DJ53" s="216"/>
      <c r="DK53" s="216"/>
      <c r="DL53" s="216"/>
      <c r="DM53" s="216"/>
      <c r="DN53" s="216"/>
      <c r="DO53" s="216"/>
      <c r="DP53" s="216"/>
      <c r="DQ53" s="650"/>
      <c r="DR53" s="216"/>
      <c r="DS53" s="216"/>
      <c r="DT53" s="216"/>
      <c r="DU53" s="216"/>
      <c r="DV53" s="216"/>
      <c r="DW53" s="216"/>
      <c r="DX53" s="216"/>
      <c r="DY53" s="216"/>
      <c r="DZ53" s="216"/>
      <c r="EA53" s="216"/>
      <c r="EB53" s="216"/>
      <c r="EC53" s="216"/>
      <c r="ED53" s="216"/>
      <c r="EE53" s="653"/>
      <c r="EF53" s="662"/>
      <c r="EG53" s="333"/>
      <c r="EH53" s="333"/>
    </row>
    <row r="54" spans="1:138" s="217" customFormat="1" ht="30.75" customHeight="1">
      <c r="A54" s="395"/>
      <c r="B54" s="386"/>
      <c r="C54" s="371"/>
      <c r="D54" s="371"/>
      <c r="E54" s="399"/>
      <c r="F54" s="399"/>
      <c r="G54" s="399"/>
      <c r="H54" s="399"/>
      <c r="I54" s="399"/>
      <c r="J54" s="401"/>
      <c r="K54" s="386"/>
      <c r="L54" s="386"/>
      <c r="M54" s="401"/>
      <c r="N54" s="386"/>
      <c r="O54" s="386"/>
      <c r="P54" s="416"/>
      <c r="Q54" s="386"/>
      <c r="R54" s="339"/>
      <c r="S54" s="386"/>
      <c r="T54" s="339"/>
      <c r="U54" s="339"/>
      <c r="V54" s="339"/>
      <c r="W54" s="339"/>
      <c r="X54" s="339"/>
      <c r="Y54" s="339"/>
      <c r="Z54" s="339"/>
      <c r="AA54" s="339"/>
      <c r="AB54" s="339"/>
      <c r="AC54" s="339"/>
      <c r="AD54" s="406"/>
      <c r="AE54" s="409"/>
      <c r="AF54" s="409"/>
      <c r="AG54" s="246" t="s">
        <v>179</v>
      </c>
      <c r="AH54" s="87">
        <v>0.05</v>
      </c>
      <c r="AI54" s="243">
        <v>0.5</v>
      </c>
      <c r="AJ54" s="244"/>
      <c r="AK54" s="201">
        <v>0.5</v>
      </c>
      <c r="AL54" s="201"/>
      <c r="AM54" s="244">
        <f t="shared" si="6"/>
        <v>1</v>
      </c>
      <c r="AN54" s="607"/>
      <c r="AO54" s="230" t="s">
        <v>434</v>
      </c>
      <c r="AP54" s="216" t="s">
        <v>419</v>
      </c>
      <c r="AQ54" s="222" t="s">
        <v>204</v>
      </c>
      <c r="AR54" s="431"/>
      <c r="AS54" s="333"/>
      <c r="AT54" s="336"/>
      <c r="AU54" s="368"/>
      <c r="AV54" s="212"/>
      <c r="AW54" s="366"/>
      <c r="AX54" s="333"/>
      <c r="AY54" s="333"/>
      <c r="AZ54" s="333"/>
      <c r="BA54" s="215"/>
      <c r="BB54" s="215"/>
      <c r="BC54" s="215"/>
      <c r="BD54" s="215"/>
      <c r="BE54" s="215"/>
      <c r="BF54" s="215"/>
      <c r="BG54" s="215"/>
      <c r="BH54" s="215"/>
      <c r="BI54" s="215"/>
      <c r="BJ54" s="215"/>
      <c r="BK54" s="215"/>
      <c r="BL54" s="215"/>
      <c r="BM54" s="215">
        <f t="shared" si="4"/>
        <v>0</v>
      </c>
      <c r="BN54" s="107"/>
      <c r="BO54" s="107"/>
      <c r="BP54" s="107"/>
      <c r="BQ54" s="107"/>
      <c r="BR54" s="107"/>
      <c r="BS54" s="107"/>
      <c r="BT54" s="107"/>
      <c r="BU54" s="107"/>
      <c r="BV54" s="107"/>
      <c r="BW54" s="107"/>
      <c r="BX54" s="107"/>
      <c r="BY54" s="107"/>
      <c r="BZ54" s="107"/>
      <c r="CA54" s="510"/>
      <c r="CB54" s="215"/>
      <c r="CC54" s="215"/>
      <c r="CD54" s="215"/>
      <c r="CE54" s="215"/>
      <c r="CF54" s="215"/>
      <c r="CG54" s="215"/>
      <c r="CH54" s="215"/>
      <c r="CI54" s="215"/>
      <c r="CJ54" s="215"/>
      <c r="CK54" s="215"/>
      <c r="CL54" s="215"/>
      <c r="CM54" s="215"/>
      <c r="CN54" s="215"/>
      <c r="CO54" s="646"/>
      <c r="CP54" s="215"/>
      <c r="CQ54" s="216"/>
      <c r="CR54" s="216"/>
      <c r="CS54" s="216"/>
      <c r="CT54" s="216"/>
      <c r="CU54" s="216"/>
      <c r="CV54" s="216"/>
      <c r="CW54" s="216"/>
      <c r="CX54" s="216"/>
      <c r="CY54" s="216"/>
      <c r="CZ54" s="216"/>
      <c r="DA54" s="216"/>
      <c r="DB54" s="216"/>
      <c r="DC54" s="650"/>
      <c r="DD54" s="216"/>
      <c r="DE54" s="216"/>
      <c r="DF54" s="216"/>
      <c r="DG54" s="216"/>
      <c r="DH54" s="216"/>
      <c r="DI54" s="216"/>
      <c r="DJ54" s="216"/>
      <c r="DK54" s="216"/>
      <c r="DL54" s="216"/>
      <c r="DM54" s="216"/>
      <c r="DN54" s="216"/>
      <c r="DO54" s="216"/>
      <c r="DP54" s="216"/>
      <c r="DQ54" s="650"/>
      <c r="DR54" s="216"/>
      <c r="DS54" s="216"/>
      <c r="DT54" s="216"/>
      <c r="DU54" s="216"/>
      <c r="DV54" s="216"/>
      <c r="DW54" s="216"/>
      <c r="DX54" s="216"/>
      <c r="DY54" s="216"/>
      <c r="DZ54" s="216"/>
      <c r="EA54" s="216"/>
      <c r="EB54" s="216"/>
      <c r="EC54" s="216"/>
      <c r="ED54" s="216"/>
      <c r="EE54" s="653"/>
      <c r="EF54" s="662"/>
      <c r="EG54" s="333"/>
      <c r="EH54" s="333"/>
    </row>
    <row r="55" spans="1:138" s="217" customFormat="1" ht="30.75" customHeight="1">
      <c r="A55" s="395"/>
      <c r="B55" s="386"/>
      <c r="C55" s="371"/>
      <c r="D55" s="371"/>
      <c r="E55" s="399"/>
      <c r="F55" s="399"/>
      <c r="G55" s="399"/>
      <c r="H55" s="399"/>
      <c r="I55" s="399"/>
      <c r="J55" s="401"/>
      <c r="K55" s="386"/>
      <c r="L55" s="386"/>
      <c r="M55" s="401"/>
      <c r="N55" s="386"/>
      <c r="O55" s="386"/>
      <c r="P55" s="416"/>
      <c r="Q55" s="386"/>
      <c r="R55" s="339"/>
      <c r="S55" s="386"/>
      <c r="T55" s="339"/>
      <c r="U55" s="339"/>
      <c r="V55" s="339"/>
      <c r="W55" s="339"/>
      <c r="X55" s="339"/>
      <c r="Y55" s="339"/>
      <c r="Z55" s="339"/>
      <c r="AA55" s="339"/>
      <c r="AB55" s="339"/>
      <c r="AC55" s="339"/>
      <c r="AD55" s="406"/>
      <c r="AE55" s="409"/>
      <c r="AF55" s="409"/>
      <c r="AG55" s="246" t="s">
        <v>180</v>
      </c>
      <c r="AH55" s="87">
        <v>0.05</v>
      </c>
      <c r="AI55" s="243">
        <v>0.5</v>
      </c>
      <c r="AJ55" s="244"/>
      <c r="AK55" s="201">
        <v>0.5</v>
      </c>
      <c r="AL55" s="201"/>
      <c r="AM55" s="244">
        <f t="shared" si="6"/>
        <v>1</v>
      </c>
      <c r="AN55" s="607"/>
      <c r="AO55" s="230" t="s">
        <v>434</v>
      </c>
      <c r="AP55" s="216" t="s">
        <v>419</v>
      </c>
      <c r="AQ55" s="222" t="s">
        <v>204</v>
      </c>
      <c r="AR55" s="431"/>
      <c r="AS55" s="333"/>
      <c r="AT55" s="336"/>
      <c r="AU55" s="368"/>
      <c r="AV55" s="212"/>
      <c r="AW55" s="366"/>
      <c r="AX55" s="333"/>
      <c r="AY55" s="333"/>
      <c r="AZ55" s="333"/>
      <c r="BA55" s="215"/>
      <c r="BB55" s="215"/>
      <c r="BC55" s="215"/>
      <c r="BD55" s="215"/>
      <c r="BE55" s="215"/>
      <c r="BF55" s="215"/>
      <c r="BG55" s="215"/>
      <c r="BH55" s="215"/>
      <c r="BI55" s="215"/>
      <c r="BJ55" s="215"/>
      <c r="BK55" s="215"/>
      <c r="BL55" s="215"/>
      <c r="BM55" s="215">
        <f t="shared" si="4"/>
        <v>0</v>
      </c>
      <c r="BN55" s="107"/>
      <c r="BO55" s="107"/>
      <c r="BP55" s="107"/>
      <c r="BQ55" s="107"/>
      <c r="BR55" s="107"/>
      <c r="BS55" s="107"/>
      <c r="BT55" s="107"/>
      <c r="BU55" s="107"/>
      <c r="BV55" s="107"/>
      <c r="BW55" s="107"/>
      <c r="BX55" s="107"/>
      <c r="BY55" s="107"/>
      <c r="BZ55" s="107"/>
      <c r="CA55" s="510"/>
      <c r="CB55" s="215"/>
      <c r="CC55" s="215"/>
      <c r="CD55" s="215"/>
      <c r="CE55" s="215"/>
      <c r="CF55" s="215"/>
      <c r="CG55" s="215"/>
      <c r="CH55" s="215"/>
      <c r="CI55" s="215"/>
      <c r="CJ55" s="215"/>
      <c r="CK55" s="215"/>
      <c r="CL55" s="215"/>
      <c r="CM55" s="215"/>
      <c r="CN55" s="215"/>
      <c r="CO55" s="646"/>
      <c r="CP55" s="215"/>
      <c r="CQ55" s="216"/>
      <c r="CR55" s="216"/>
      <c r="CS55" s="216"/>
      <c r="CT55" s="216"/>
      <c r="CU55" s="216"/>
      <c r="CV55" s="216"/>
      <c r="CW55" s="216"/>
      <c r="CX55" s="216"/>
      <c r="CY55" s="216"/>
      <c r="CZ55" s="216"/>
      <c r="DA55" s="216"/>
      <c r="DB55" s="216"/>
      <c r="DC55" s="650"/>
      <c r="DD55" s="216"/>
      <c r="DE55" s="216"/>
      <c r="DF55" s="216"/>
      <c r="DG55" s="216"/>
      <c r="DH55" s="216"/>
      <c r="DI55" s="216"/>
      <c r="DJ55" s="216"/>
      <c r="DK55" s="216"/>
      <c r="DL55" s="216"/>
      <c r="DM55" s="216"/>
      <c r="DN55" s="216"/>
      <c r="DO55" s="216"/>
      <c r="DP55" s="216"/>
      <c r="DQ55" s="650"/>
      <c r="DR55" s="216"/>
      <c r="DS55" s="216"/>
      <c r="DT55" s="216"/>
      <c r="DU55" s="216"/>
      <c r="DV55" s="216"/>
      <c r="DW55" s="216"/>
      <c r="DX55" s="216"/>
      <c r="DY55" s="216"/>
      <c r="DZ55" s="216"/>
      <c r="EA55" s="216"/>
      <c r="EB55" s="216"/>
      <c r="EC55" s="216"/>
      <c r="ED55" s="216"/>
      <c r="EE55" s="653"/>
      <c r="EF55" s="662"/>
      <c r="EG55" s="333"/>
      <c r="EH55" s="333"/>
    </row>
    <row r="56" spans="1:138" s="217" customFormat="1" ht="30.75" customHeight="1">
      <c r="A56" s="395"/>
      <c r="B56" s="386"/>
      <c r="C56" s="371"/>
      <c r="D56" s="371"/>
      <c r="E56" s="399"/>
      <c r="F56" s="399"/>
      <c r="G56" s="399"/>
      <c r="H56" s="399"/>
      <c r="I56" s="399"/>
      <c r="J56" s="401"/>
      <c r="K56" s="386"/>
      <c r="L56" s="386"/>
      <c r="M56" s="401"/>
      <c r="N56" s="386"/>
      <c r="O56" s="386"/>
      <c r="P56" s="416"/>
      <c r="Q56" s="386"/>
      <c r="R56" s="339"/>
      <c r="S56" s="386"/>
      <c r="T56" s="339"/>
      <c r="U56" s="339"/>
      <c r="V56" s="339"/>
      <c r="W56" s="339"/>
      <c r="X56" s="339"/>
      <c r="Y56" s="339"/>
      <c r="Z56" s="339"/>
      <c r="AA56" s="339"/>
      <c r="AB56" s="339"/>
      <c r="AC56" s="339"/>
      <c r="AD56" s="406"/>
      <c r="AE56" s="409"/>
      <c r="AF56" s="409"/>
      <c r="AG56" s="246" t="s">
        <v>181</v>
      </c>
      <c r="AH56" s="87">
        <v>0.05</v>
      </c>
      <c r="AI56" s="243">
        <v>0.5</v>
      </c>
      <c r="AJ56" s="244"/>
      <c r="AK56" s="201">
        <v>0.5</v>
      </c>
      <c r="AL56" s="201"/>
      <c r="AM56" s="244">
        <f t="shared" si="6"/>
        <v>1</v>
      </c>
      <c r="AN56" s="607"/>
      <c r="AO56" s="230" t="s">
        <v>434</v>
      </c>
      <c r="AP56" s="216" t="s">
        <v>419</v>
      </c>
      <c r="AQ56" s="222" t="s">
        <v>204</v>
      </c>
      <c r="AR56" s="431"/>
      <c r="AS56" s="333"/>
      <c r="AT56" s="336"/>
      <c r="AU56" s="368"/>
      <c r="AV56" s="212"/>
      <c r="AW56" s="366"/>
      <c r="AX56" s="333"/>
      <c r="AY56" s="333"/>
      <c r="AZ56" s="333"/>
      <c r="BA56" s="215"/>
      <c r="BB56" s="215"/>
      <c r="BC56" s="215"/>
      <c r="BD56" s="215"/>
      <c r="BE56" s="215"/>
      <c r="BF56" s="215"/>
      <c r="BG56" s="215"/>
      <c r="BH56" s="215"/>
      <c r="BI56" s="215"/>
      <c r="BJ56" s="215"/>
      <c r="BK56" s="215"/>
      <c r="BL56" s="215"/>
      <c r="BM56" s="215">
        <f t="shared" si="4"/>
        <v>0</v>
      </c>
      <c r="BN56" s="107"/>
      <c r="BO56" s="107"/>
      <c r="BP56" s="107"/>
      <c r="BQ56" s="107"/>
      <c r="BR56" s="107"/>
      <c r="BS56" s="107"/>
      <c r="BT56" s="107"/>
      <c r="BU56" s="107"/>
      <c r="BV56" s="107"/>
      <c r="BW56" s="107"/>
      <c r="BX56" s="107"/>
      <c r="BY56" s="107"/>
      <c r="BZ56" s="107"/>
      <c r="CA56" s="510"/>
      <c r="CB56" s="215"/>
      <c r="CC56" s="215"/>
      <c r="CD56" s="215"/>
      <c r="CE56" s="215"/>
      <c r="CF56" s="215"/>
      <c r="CG56" s="215"/>
      <c r="CH56" s="215"/>
      <c r="CI56" s="215"/>
      <c r="CJ56" s="215"/>
      <c r="CK56" s="215"/>
      <c r="CL56" s="215"/>
      <c r="CM56" s="215"/>
      <c r="CN56" s="215"/>
      <c r="CO56" s="646"/>
      <c r="CP56" s="215"/>
      <c r="CQ56" s="216"/>
      <c r="CR56" s="216"/>
      <c r="CS56" s="216"/>
      <c r="CT56" s="216"/>
      <c r="CU56" s="216"/>
      <c r="CV56" s="216"/>
      <c r="CW56" s="216"/>
      <c r="CX56" s="216"/>
      <c r="CY56" s="216"/>
      <c r="CZ56" s="216"/>
      <c r="DA56" s="216"/>
      <c r="DB56" s="216"/>
      <c r="DC56" s="650"/>
      <c r="DD56" s="216"/>
      <c r="DE56" s="216"/>
      <c r="DF56" s="216"/>
      <c r="DG56" s="216"/>
      <c r="DH56" s="216"/>
      <c r="DI56" s="216"/>
      <c r="DJ56" s="216"/>
      <c r="DK56" s="216"/>
      <c r="DL56" s="216"/>
      <c r="DM56" s="216"/>
      <c r="DN56" s="216"/>
      <c r="DO56" s="216"/>
      <c r="DP56" s="216"/>
      <c r="DQ56" s="650"/>
      <c r="DR56" s="216"/>
      <c r="DS56" s="216"/>
      <c r="DT56" s="216"/>
      <c r="DU56" s="216"/>
      <c r="DV56" s="216"/>
      <c r="DW56" s="216"/>
      <c r="DX56" s="216"/>
      <c r="DY56" s="216"/>
      <c r="DZ56" s="216"/>
      <c r="EA56" s="216"/>
      <c r="EB56" s="216"/>
      <c r="EC56" s="216"/>
      <c r="ED56" s="216"/>
      <c r="EE56" s="653"/>
      <c r="EF56" s="662"/>
      <c r="EG56" s="333"/>
      <c r="EH56" s="333"/>
    </row>
    <row r="57" spans="1:138" s="217" customFormat="1" ht="30.75" customHeight="1">
      <c r="A57" s="395"/>
      <c r="B57" s="386"/>
      <c r="C57" s="371"/>
      <c r="D57" s="371"/>
      <c r="E57" s="399"/>
      <c r="F57" s="399"/>
      <c r="G57" s="399"/>
      <c r="H57" s="399"/>
      <c r="I57" s="399"/>
      <c r="J57" s="401"/>
      <c r="K57" s="386"/>
      <c r="L57" s="386"/>
      <c r="M57" s="401"/>
      <c r="N57" s="386"/>
      <c r="O57" s="386"/>
      <c r="P57" s="416"/>
      <c r="Q57" s="386"/>
      <c r="R57" s="339"/>
      <c r="S57" s="386"/>
      <c r="T57" s="339"/>
      <c r="U57" s="339"/>
      <c r="V57" s="339"/>
      <c r="W57" s="339"/>
      <c r="X57" s="339"/>
      <c r="Y57" s="339"/>
      <c r="Z57" s="339"/>
      <c r="AA57" s="339"/>
      <c r="AB57" s="339"/>
      <c r="AC57" s="339"/>
      <c r="AD57" s="406"/>
      <c r="AE57" s="409"/>
      <c r="AF57" s="409"/>
      <c r="AG57" s="246" t="s">
        <v>182</v>
      </c>
      <c r="AH57" s="87">
        <v>0.05</v>
      </c>
      <c r="AI57" s="243">
        <v>0.5</v>
      </c>
      <c r="AJ57" s="244"/>
      <c r="AK57" s="201">
        <v>0.5</v>
      </c>
      <c r="AL57" s="201"/>
      <c r="AM57" s="244">
        <f t="shared" si="6"/>
        <v>1</v>
      </c>
      <c r="AN57" s="607"/>
      <c r="AO57" s="230" t="s">
        <v>434</v>
      </c>
      <c r="AP57" s="216" t="s">
        <v>419</v>
      </c>
      <c r="AQ57" s="222" t="s">
        <v>204</v>
      </c>
      <c r="AR57" s="431"/>
      <c r="AS57" s="333"/>
      <c r="AT57" s="336"/>
      <c r="AU57" s="368"/>
      <c r="AV57" s="212"/>
      <c r="AW57" s="366"/>
      <c r="AX57" s="333"/>
      <c r="AY57" s="333"/>
      <c r="AZ57" s="333"/>
      <c r="BA57" s="215"/>
      <c r="BB57" s="215"/>
      <c r="BC57" s="215"/>
      <c r="BD57" s="215"/>
      <c r="BE57" s="215"/>
      <c r="BF57" s="215"/>
      <c r="BG57" s="215"/>
      <c r="BH57" s="215"/>
      <c r="BI57" s="215"/>
      <c r="BJ57" s="215"/>
      <c r="BK57" s="215"/>
      <c r="BL57" s="215"/>
      <c r="BM57" s="215">
        <f t="shared" si="4"/>
        <v>0</v>
      </c>
      <c r="BN57" s="107"/>
      <c r="BO57" s="107"/>
      <c r="BP57" s="107"/>
      <c r="BQ57" s="107"/>
      <c r="BR57" s="107"/>
      <c r="BS57" s="107"/>
      <c r="BT57" s="107"/>
      <c r="BU57" s="107"/>
      <c r="BV57" s="107"/>
      <c r="BW57" s="107"/>
      <c r="BX57" s="107"/>
      <c r="BY57" s="107"/>
      <c r="BZ57" s="107"/>
      <c r="CA57" s="510"/>
      <c r="CB57" s="215"/>
      <c r="CC57" s="215"/>
      <c r="CD57" s="215"/>
      <c r="CE57" s="215"/>
      <c r="CF57" s="215"/>
      <c r="CG57" s="215"/>
      <c r="CH57" s="215"/>
      <c r="CI57" s="215"/>
      <c r="CJ57" s="215"/>
      <c r="CK57" s="215"/>
      <c r="CL57" s="215"/>
      <c r="CM57" s="215"/>
      <c r="CN57" s="215"/>
      <c r="CO57" s="646"/>
      <c r="CP57" s="215"/>
      <c r="CQ57" s="216"/>
      <c r="CR57" s="216"/>
      <c r="CS57" s="216"/>
      <c r="CT57" s="216"/>
      <c r="CU57" s="216"/>
      <c r="CV57" s="216"/>
      <c r="CW57" s="216"/>
      <c r="CX57" s="216"/>
      <c r="CY57" s="216"/>
      <c r="CZ57" s="216"/>
      <c r="DA57" s="216"/>
      <c r="DB57" s="216"/>
      <c r="DC57" s="650"/>
      <c r="DD57" s="216"/>
      <c r="DE57" s="216"/>
      <c r="DF57" s="216"/>
      <c r="DG57" s="216"/>
      <c r="DH57" s="216"/>
      <c r="DI57" s="216"/>
      <c r="DJ57" s="216"/>
      <c r="DK57" s="216"/>
      <c r="DL57" s="216"/>
      <c r="DM57" s="216"/>
      <c r="DN57" s="216"/>
      <c r="DO57" s="216"/>
      <c r="DP57" s="216"/>
      <c r="DQ57" s="650"/>
      <c r="DR57" s="216"/>
      <c r="DS57" s="216"/>
      <c r="DT57" s="216"/>
      <c r="DU57" s="216"/>
      <c r="DV57" s="216"/>
      <c r="DW57" s="216"/>
      <c r="DX57" s="216"/>
      <c r="DY57" s="216"/>
      <c r="DZ57" s="216"/>
      <c r="EA57" s="216"/>
      <c r="EB57" s="216"/>
      <c r="EC57" s="216"/>
      <c r="ED57" s="216"/>
      <c r="EE57" s="653"/>
      <c r="EF57" s="662"/>
      <c r="EG57" s="333"/>
      <c r="EH57" s="333"/>
    </row>
    <row r="58" spans="1:138" s="217" customFormat="1" ht="27.75" customHeight="1">
      <c r="A58" s="395"/>
      <c r="B58" s="386"/>
      <c r="C58" s="371"/>
      <c r="D58" s="371"/>
      <c r="E58" s="399"/>
      <c r="F58" s="399"/>
      <c r="G58" s="399"/>
      <c r="H58" s="399"/>
      <c r="I58" s="399"/>
      <c r="J58" s="401"/>
      <c r="K58" s="386"/>
      <c r="L58" s="386"/>
      <c r="M58" s="401"/>
      <c r="N58" s="386"/>
      <c r="O58" s="386"/>
      <c r="P58" s="416"/>
      <c r="Q58" s="386"/>
      <c r="R58" s="339"/>
      <c r="S58" s="386"/>
      <c r="T58" s="339"/>
      <c r="U58" s="339"/>
      <c r="V58" s="339"/>
      <c r="W58" s="339"/>
      <c r="X58" s="339"/>
      <c r="Y58" s="339"/>
      <c r="Z58" s="339"/>
      <c r="AA58" s="339"/>
      <c r="AB58" s="339"/>
      <c r="AC58" s="339"/>
      <c r="AD58" s="406"/>
      <c r="AE58" s="409"/>
      <c r="AF58" s="409"/>
      <c r="AG58" s="246" t="s">
        <v>183</v>
      </c>
      <c r="AH58" s="87">
        <v>0.05</v>
      </c>
      <c r="AI58" s="243">
        <v>0.5</v>
      </c>
      <c r="AJ58" s="244"/>
      <c r="AK58" s="201">
        <v>0.5</v>
      </c>
      <c r="AL58" s="201"/>
      <c r="AM58" s="244">
        <f t="shared" si="6"/>
        <v>1</v>
      </c>
      <c r="AN58" s="607"/>
      <c r="AO58" s="230" t="s">
        <v>434</v>
      </c>
      <c r="AP58" s="216" t="s">
        <v>419</v>
      </c>
      <c r="AQ58" s="222" t="s">
        <v>204</v>
      </c>
      <c r="AR58" s="431"/>
      <c r="AS58" s="333"/>
      <c r="AT58" s="336"/>
      <c r="AU58" s="368"/>
      <c r="AV58" s="212"/>
      <c r="AW58" s="366"/>
      <c r="AX58" s="333"/>
      <c r="AY58" s="333"/>
      <c r="AZ58" s="333"/>
      <c r="BA58" s="215"/>
      <c r="BB58" s="215"/>
      <c r="BC58" s="215"/>
      <c r="BD58" s="215"/>
      <c r="BE58" s="215"/>
      <c r="BF58" s="215"/>
      <c r="BG58" s="215"/>
      <c r="BH58" s="215"/>
      <c r="BI58" s="215"/>
      <c r="BJ58" s="215"/>
      <c r="BK58" s="215"/>
      <c r="BL58" s="215"/>
      <c r="BM58" s="215">
        <f t="shared" si="4"/>
        <v>0</v>
      </c>
      <c r="BN58" s="107"/>
      <c r="BO58" s="107"/>
      <c r="BP58" s="107"/>
      <c r="BQ58" s="107"/>
      <c r="BR58" s="107"/>
      <c r="BS58" s="107"/>
      <c r="BT58" s="107"/>
      <c r="BU58" s="107"/>
      <c r="BV58" s="107"/>
      <c r="BW58" s="107"/>
      <c r="BX58" s="107"/>
      <c r="BY58" s="107"/>
      <c r="BZ58" s="107"/>
      <c r="CA58" s="510"/>
      <c r="CB58" s="215"/>
      <c r="CC58" s="215"/>
      <c r="CD58" s="215"/>
      <c r="CE58" s="215"/>
      <c r="CF58" s="215"/>
      <c r="CG58" s="215"/>
      <c r="CH58" s="215"/>
      <c r="CI58" s="215"/>
      <c r="CJ58" s="215"/>
      <c r="CK58" s="215"/>
      <c r="CL58" s="215"/>
      <c r="CM58" s="215"/>
      <c r="CN58" s="215"/>
      <c r="CO58" s="646"/>
      <c r="CP58" s="215"/>
      <c r="CQ58" s="216"/>
      <c r="CR58" s="216"/>
      <c r="CS58" s="216"/>
      <c r="CT58" s="216"/>
      <c r="CU58" s="216"/>
      <c r="CV58" s="216"/>
      <c r="CW58" s="216"/>
      <c r="CX58" s="216"/>
      <c r="CY58" s="216"/>
      <c r="CZ58" s="216"/>
      <c r="DA58" s="216"/>
      <c r="DB58" s="216"/>
      <c r="DC58" s="650"/>
      <c r="DD58" s="216"/>
      <c r="DE58" s="216"/>
      <c r="DF58" s="216"/>
      <c r="DG58" s="216"/>
      <c r="DH58" s="216"/>
      <c r="DI58" s="216"/>
      <c r="DJ58" s="216"/>
      <c r="DK58" s="216"/>
      <c r="DL58" s="216"/>
      <c r="DM58" s="216"/>
      <c r="DN58" s="216"/>
      <c r="DO58" s="216"/>
      <c r="DP58" s="216"/>
      <c r="DQ58" s="650"/>
      <c r="DR58" s="216"/>
      <c r="DS58" s="216"/>
      <c r="DT58" s="216"/>
      <c r="DU58" s="216"/>
      <c r="DV58" s="216"/>
      <c r="DW58" s="216"/>
      <c r="DX58" s="216"/>
      <c r="DY58" s="216"/>
      <c r="DZ58" s="216"/>
      <c r="EA58" s="216"/>
      <c r="EB58" s="216"/>
      <c r="EC58" s="216"/>
      <c r="ED58" s="216"/>
      <c r="EE58" s="653"/>
      <c r="EF58" s="662"/>
      <c r="EG58" s="333"/>
      <c r="EH58" s="333"/>
    </row>
    <row r="59" spans="1:138" s="217" customFormat="1" ht="27.75" customHeight="1">
      <c r="A59" s="395"/>
      <c r="B59" s="386"/>
      <c r="C59" s="371"/>
      <c r="D59" s="371"/>
      <c r="E59" s="399"/>
      <c r="F59" s="399"/>
      <c r="G59" s="399"/>
      <c r="H59" s="399"/>
      <c r="I59" s="399"/>
      <c r="J59" s="401"/>
      <c r="K59" s="386"/>
      <c r="L59" s="386"/>
      <c r="M59" s="401"/>
      <c r="N59" s="386"/>
      <c r="O59" s="386"/>
      <c r="P59" s="416"/>
      <c r="Q59" s="386"/>
      <c r="R59" s="339"/>
      <c r="S59" s="386"/>
      <c r="T59" s="339"/>
      <c r="U59" s="339"/>
      <c r="V59" s="339"/>
      <c r="W59" s="339"/>
      <c r="X59" s="339"/>
      <c r="Y59" s="339"/>
      <c r="Z59" s="339"/>
      <c r="AA59" s="339"/>
      <c r="AB59" s="339"/>
      <c r="AC59" s="339"/>
      <c r="AD59" s="406"/>
      <c r="AE59" s="409"/>
      <c r="AF59" s="409"/>
      <c r="AG59" s="246" t="s">
        <v>184</v>
      </c>
      <c r="AH59" s="87">
        <v>0.05</v>
      </c>
      <c r="AI59" s="243">
        <v>0.5</v>
      </c>
      <c r="AJ59" s="244"/>
      <c r="AK59" s="201">
        <v>0.5</v>
      </c>
      <c r="AL59" s="201"/>
      <c r="AM59" s="244">
        <f t="shared" si="6"/>
        <v>1</v>
      </c>
      <c r="AN59" s="607"/>
      <c r="AO59" s="230" t="s">
        <v>434</v>
      </c>
      <c r="AP59" s="216" t="s">
        <v>419</v>
      </c>
      <c r="AQ59" s="222" t="s">
        <v>204</v>
      </c>
      <c r="AR59" s="431"/>
      <c r="AS59" s="333"/>
      <c r="AT59" s="336"/>
      <c r="AU59" s="368"/>
      <c r="AV59" s="212"/>
      <c r="AW59" s="366"/>
      <c r="AX59" s="333"/>
      <c r="AY59" s="333"/>
      <c r="AZ59" s="333"/>
      <c r="BA59" s="215"/>
      <c r="BB59" s="215"/>
      <c r="BC59" s="215"/>
      <c r="BD59" s="215"/>
      <c r="BE59" s="215"/>
      <c r="BF59" s="215"/>
      <c r="BG59" s="215"/>
      <c r="BH59" s="215"/>
      <c r="BI59" s="215"/>
      <c r="BJ59" s="215"/>
      <c r="BK59" s="215"/>
      <c r="BL59" s="215"/>
      <c r="BM59" s="215">
        <f t="shared" si="4"/>
        <v>0</v>
      </c>
      <c r="BN59" s="107"/>
      <c r="BO59" s="107"/>
      <c r="BP59" s="107"/>
      <c r="BQ59" s="107"/>
      <c r="BR59" s="107"/>
      <c r="BS59" s="107"/>
      <c r="BT59" s="107"/>
      <c r="BU59" s="107"/>
      <c r="BV59" s="107"/>
      <c r="BW59" s="107"/>
      <c r="BX59" s="107"/>
      <c r="BY59" s="107"/>
      <c r="BZ59" s="107"/>
      <c r="CA59" s="510"/>
      <c r="CB59" s="215"/>
      <c r="CC59" s="215"/>
      <c r="CD59" s="215"/>
      <c r="CE59" s="215"/>
      <c r="CF59" s="215"/>
      <c r="CG59" s="215"/>
      <c r="CH59" s="215"/>
      <c r="CI59" s="215"/>
      <c r="CJ59" s="215"/>
      <c r="CK59" s="215"/>
      <c r="CL59" s="215"/>
      <c r="CM59" s="215"/>
      <c r="CN59" s="215"/>
      <c r="CO59" s="646"/>
      <c r="CP59" s="215"/>
      <c r="CQ59" s="216"/>
      <c r="CR59" s="216"/>
      <c r="CS59" s="216"/>
      <c r="CT59" s="216"/>
      <c r="CU59" s="216"/>
      <c r="CV59" s="216"/>
      <c r="CW59" s="216"/>
      <c r="CX59" s="216"/>
      <c r="CY59" s="216"/>
      <c r="CZ59" s="216"/>
      <c r="DA59" s="216"/>
      <c r="DB59" s="216"/>
      <c r="DC59" s="650"/>
      <c r="DD59" s="216"/>
      <c r="DE59" s="216"/>
      <c r="DF59" s="216"/>
      <c r="DG59" s="216"/>
      <c r="DH59" s="216"/>
      <c r="DI59" s="216"/>
      <c r="DJ59" s="216"/>
      <c r="DK59" s="216"/>
      <c r="DL59" s="216"/>
      <c r="DM59" s="216"/>
      <c r="DN59" s="216"/>
      <c r="DO59" s="216"/>
      <c r="DP59" s="216"/>
      <c r="DQ59" s="650"/>
      <c r="DR59" s="216"/>
      <c r="DS59" s="216"/>
      <c r="DT59" s="216"/>
      <c r="DU59" s="216"/>
      <c r="DV59" s="216"/>
      <c r="DW59" s="216"/>
      <c r="DX59" s="216"/>
      <c r="DY59" s="216"/>
      <c r="DZ59" s="216"/>
      <c r="EA59" s="216"/>
      <c r="EB59" s="216"/>
      <c r="EC59" s="216"/>
      <c r="ED59" s="216"/>
      <c r="EE59" s="653"/>
      <c r="EF59" s="662"/>
      <c r="EG59" s="333"/>
      <c r="EH59" s="333"/>
    </row>
    <row r="60" spans="1:138" s="217" customFormat="1" ht="27.75" customHeight="1">
      <c r="A60" s="395"/>
      <c r="B60" s="386"/>
      <c r="C60" s="371"/>
      <c r="D60" s="371"/>
      <c r="E60" s="399"/>
      <c r="F60" s="399"/>
      <c r="G60" s="399"/>
      <c r="H60" s="399"/>
      <c r="I60" s="399"/>
      <c r="J60" s="401"/>
      <c r="K60" s="386"/>
      <c r="L60" s="386"/>
      <c r="M60" s="401"/>
      <c r="N60" s="386"/>
      <c r="O60" s="386"/>
      <c r="P60" s="416"/>
      <c r="Q60" s="386"/>
      <c r="R60" s="339"/>
      <c r="S60" s="386"/>
      <c r="T60" s="339"/>
      <c r="U60" s="339"/>
      <c r="V60" s="339"/>
      <c r="W60" s="339"/>
      <c r="X60" s="339"/>
      <c r="Y60" s="339"/>
      <c r="Z60" s="339"/>
      <c r="AA60" s="339"/>
      <c r="AB60" s="339"/>
      <c r="AC60" s="339"/>
      <c r="AD60" s="406"/>
      <c r="AE60" s="409"/>
      <c r="AF60" s="409"/>
      <c r="AG60" s="246" t="s">
        <v>185</v>
      </c>
      <c r="AH60" s="87">
        <v>0.05</v>
      </c>
      <c r="AI60" s="243">
        <v>0.5</v>
      </c>
      <c r="AJ60" s="244"/>
      <c r="AK60" s="201">
        <v>0.5</v>
      </c>
      <c r="AL60" s="201"/>
      <c r="AM60" s="244">
        <f t="shared" si="6"/>
        <v>1</v>
      </c>
      <c r="AN60" s="607"/>
      <c r="AO60" s="230" t="s">
        <v>434</v>
      </c>
      <c r="AP60" s="216" t="s">
        <v>419</v>
      </c>
      <c r="AQ60" s="222" t="s">
        <v>204</v>
      </c>
      <c r="AR60" s="431"/>
      <c r="AS60" s="333"/>
      <c r="AT60" s="336"/>
      <c r="AU60" s="368"/>
      <c r="AV60" s="212"/>
      <c r="AW60" s="366"/>
      <c r="AX60" s="333"/>
      <c r="AY60" s="333"/>
      <c r="AZ60" s="333"/>
      <c r="BA60" s="215"/>
      <c r="BB60" s="215"/>
      <c r="BC60" s="215"/>
      <c r="BD60" s="215"/>
      <c r="BE60" s="215"/>
      <c r="BF60" s="215"/>
      <c r="BG60" s="215"/>
      <c r="BH60" s="215"/>
      <c r="BI60" s="215"/>
      <c r="BJ60" s="215"/>
      <c r="BK60" s="215"/>
      <c r="BL60" s="215"/>
      <c r="BM60" s="215">
        <f t="shared" si="4"/>
        <v>0</v>
      </c>
      <c r="BN60" s="107"/>
      <c r="BO60" s="107"/>
      <c r="BP60" s="107"/>
      <c r="BQ60" s="107"/>
      <c r="BR60" s="107"/>
      <c r="BS60" s="107"/>
      <c r="BT60" s="107"/>
      <c r="BU60" s="107"/>
      <c r="BV60" s="107"/>
      <c r="BW60" s="107"/>
      <c r="BX60" s="107"/>
      <c r="BY60" s="107"/>
      <c r="BZ60" s="107"/>
      <c r="CA60" s="510"/>
      <c r="CB60" s="215"/>
      <c r="CC60" s="215"/>
      <c r="CD60" s="215"/>
      <c r="CE60" s="215"/>
      <c r="CF60" s="215"/>
      <c r="CG60" s="215"/>
      <c r="CH60" s="215"/>
      <c r="CI60" s="215"/>
      <c r="CJ60" s="215"/>
      <c r="CK60" s="215"/>
      <c r="CL60" s="215"/>
      <c r="CM60" s="215"/>
      <c r="CN60" s="215"/>
      <c r="CO60" s="646"/>
      <c r="CP60" s="215"/>
      <c r="CQ60" s="216"/>
      <c r="CR60" s="216"/>
      <c r="CS60" s="216"/>
      <c r="CT60" s="216"/>
      <c r="CU60" s="216"/>
      <c r="CV60" s="216"/>
      <c r="CW60" s="216"/>
      <c r="CX60" s="216"/>
      <c r="CY60" s="216"/>
      <c r="CZ60" s="216"/>
      <c r="DA60" s="216"/>
      <c r="DB60" s="216"/>
      <c r="DC60" s="650"/>
      <c r="DD60" s="216"/>
      <c r="DE60" s="216"/>
      <c r="DF60" s="216"/>
      <c r="DG60" s="216"/>
      <c r="DH60" s="216"/>
      <c r="DI60" s="216"/>
      <c r="DJ60" s="216"/>
      <c r="DK60" s="216"/>
      <c r="DL60" s="216"/>
      <c r="DM60" s="216"/>
      <c r="DN60" s="216"/>
      <c r="DO60" s="216"/>
      <c r="DP60" s="216"/>
      <c r="DQ60" s="650"/>
      <c r="DR60" s="216"/>
      <c r="DS60" s="216"/>
      <c r="DT60" s="216"/>
      <c r="DU60" s="216"/>
      <c r="DV60" s="216"/>
      <c r="DW60" s="216"/>
      <c r="DX60" s="216"/>
      <c r="DY60" s="216"/>
      <c r="DZ60" s="216"/>
      <c r="EA60" s="216"/>
      <c r="EB60" s="216"/>
      <c r="EC60" s="216"/>
      <c r="ED60" s="216"/>
      <c r="EE60" s="653"/>
      <c r="EF60" s="662"/>
      <c r="EG60" s="333"/>
      <c r="EH60" s="333"/>
    </row>
    <row r="61" spans="1:138" s="217" customFormat="1" ht="27.75" customHeight="1">
      <c r="A61" s="395"/>
      <c r="B61" s="386"/>
      <c r="C61" s="371"/>
      <c r="D61" s="371"/>
      <c r="E61" s="399"/>
      <c r="F61" s="399"/>
      <c r="G61" s="399"/>
      <c r="H61" s="399"/>
      <c r="I61" s="399"/>
      <c r="J61" s="401"/>
      <c r="K61" s="386"/>
      <c r="L61" s="386"/>
      <c r="M61" s="401"/>
      <c r="N61" s="386"/>
      <c r="O61" s="386"/>
      <c r="P61" s="416"/>
      <c r="Q61" s="386"/>
      <c r="R61" s="339"/>
      <c r="S61" s="386"/>
      <c r="T61" s="339"/>
      <c r="U61" s="339"/>
      <c r="V61" s="339"/>
      <c r="W61" s="339"/>
      <c r="X61" s="339"/>
      <c r="Y61" s="339"/>
      <c r="Z61" s="339"/>
      <c r="AA61" s="339"/>
      <c r="AB61" s="339"/>
      <c r="AC61" s="339"/>
      <c r="AD61" s="406"/>
      <c r="AE61" s="409"/>
      <c r="AF61" s="409"/>
      <c r="AG61" s="246" t="s">
        <v>186</v>
      </c>
      <c r="AH61" s="87">
        <v>0.05</v>
      </c>
      <c r="AI61" s="243">
        <v>0.5</v>
      </c>
      <c r="AJ61" s="244"/>
      <c r="AK61" s="201">
        <v>0.5</v>
      </c>
      <c r="AL61" s="201"/>
      <c r="AM61" s="244">
        <f t="shared" si="6"/>
        <v>1</v>
      </c>
      <c r="AN61" s="607"/>
      <c r="AO61" s="230" t="s">
        <v>434</v>
      </c>
      <c r="AP61" s="216" t="s">
        <v>419</v>
      </c>
      <c r="AQ61" s="222" t="s">
        <v>204</v>
      </c>
      <c r="AR61" s="431"/>
      <c r="AS61" s="333"/>
      <c r="AT61" s="336"/>
      <c r="AU61" s="368"/>
      <c r="AV61" s="212"/>
      <c r="AW61" s="366"/>
      <c r="AX61" s="333"/>
      <c r="AY61" s="333"/>
      <c r="AZ61" s="333"/>
      <c r="BA61" s="215"/>
      <c r="BB61" s="215"/>
      <c r="BC61" s="215"/>
      <c r="BD61" s="215"/>
      <c r="BE61" s="215"/>
      <c r="BF61" s="215"/>
      <c r="BG61" s="215"/>
      <c r="BH61" s="215"/>
      <c r="BI61" s="215"/>
      <c r="BJ61" s="215"/>
      <c r="BK61" s="215"/>
      <c r="BL61" s="215"/>
      <c r="BM61" s="215">
        <f t="shared" si="4"/>
        <v>0</v>
      </c>
      <c r="BN61" s="107"/>
      <c r="BO61" s="107"/>
      <c r="BP61" s="107"/>
      <c r="BQ61" s="107"/>
      <c r="BR61" s="107"/>
      <c r="BS61" s="107"/>
      <c r="BT61" s="107"/>
      <c r="BU61" s="107"/>
      <c r="BV61" s="107"/>
      <c r="BW61" s="107"/>
      <c r="BX61" s="107"/>
      <c r="BY61" s="107"/>
      <c r="BZ61" s="107"/>
      <c r="CA61" s="510"/>
      <c r="CB61" s="215"/>
      <c r="CC61" s="215"/>
      <c r="CD61" s="215"/>
      <c r="CE61" s="215"/>
      <c r="CF61" s="215"/>
      <c r="CG61" s="215"/>
      <c r="CH61" s="215"/>
      <c r="CI61" s="215"/>
      <c r="CJ61" s="215"/>
      <c r="CK61" s="215"/>
      <c r="CL61" s="215"/>
      <c r="CM61" s="215"/>
      <c r="CN61" s="215"/>
      <c r="CO61" s="646"/>
      <c r="CP61" s="215"/>
      <c r="CQ61" s="216"/>
      <c r="CR61" s="216"/>
      <c r="CS61" s="216"/>
      <c r="CT61" s="216"/>
      <c r="CU61" s="216"/>
      <c r="CV61" s="216"/>
      <c r="CW61" s="216"/>
      <c r="CX61" s="216"/>
      <c r="CY61" s="216"/>
      <c r="CZ61" s="216"/>
      <c r="DA61" s="216"/>
      <c r="DB61" s="216"/>
      <c r="DC61" s="650"/>
      <c r="DD61" s="216"/>
      <c r="DE61" s="216"/>
      <c r="DF61" s="216"/>
      <c r="DG61" s="216"/>
      <c r="DH61" s="216"/>
      <c r="DI61" s="216"/>
      <c r="DJ61" s="216"/>
      <c r="DK61" s="216"/>
      <c r="DL61" s="216"/>
      <c r="DM61" s="216"/>
      <c r="DN61" s="216"/>
      <c r="DO61" s="216"/>
      <c r="DP61" s="216"/>
      <c r="DQ61" s="650"/>
      <c r="DR61" s="216"/>
      <c r="DS61" s="216"/>
      <c r="DT61" s="216"/>
      <c r="DU61" s="216"/>
      <c r="DV61" s="216"/>
      <c r="DW61" s="216"/>
      <c r="DX61" s="216"/>
      <c r="DY61" s="216"/>
      <c r="DZ61" s="216"/>
      <c r="EA61" s="216"/>
      <c r="EB61" s="216"/>
      <c r="EC61" s="216"/>
      <c r="ED61" s="216"/>
      <c r="EE61" s="653"/>
      <c r="EF61" s="662"/>
      <c r="EG61" s="333"/>
      <c r="EH61" s="333"/>
    </row>
    <row r="62" spans="1:138" s="217" customFormat="1" ht="27.75" customHeight="1">
      <c r="A62" s="395"/>
      <c r="B62" s="386"/>
      <c r="C62" s="371"/>
      <c r="D62" s="371"/>
      <c r="E62" s="399"/>
      <c r="F62" s="399"/>
      <c r="G62" s="399"/>
      <c r="H62" s="399"/>
      <c r="I62" s="399"/>
      <c r="J62" s="401"/>
      <c r="K62" s="386"/>
      <c r="L62" s="386"/>
      <c r="M62" s="401"/>
      <c r="N62" s="386"/>
      <c r="O62" s="386"/>
      <c r="P62" s="416"/>
      <c r="Q62" s="386"/>
      <c r="R62" s="339"/>
      <c r="S62" s="386"/>
      <c r="T62" s="339"/>
      <c r="U62" s="339"/>
      <c r="V62" s="339"/>
      <c r="W62" s="339"/>
      <c r="X62" s="339"/>
      <c r="Y62" s="339"/>
      <c r="Z62" s="339"/>
      <c r="AA62" s="339"/>
      <c r="AB62" s="339"/>
      <c r="AC62" s="339"/>
      <c r="AD62" s="406"/>
      <c r="AE62" s="409"/>
      <c r="AF62" s="409"/>
      <c r="AG62" s="246" t="s">
        <v>187</v>
      </c>
      <c r="AH62" s="87">
        <v>0.05</v>
      </c>
      <c r="AI62" s="243">
        <v>0.5</v>
      </c>
      <c r="AJ62" s="244"/>
      <c r="AK62" s="201">
        <v>0.5</v>
      </c>
      <c r="AL62" s="201"/>
      <c r="AM62" s="244">
        <f t="shared" si="6"/>
        <v>1</v>
      </c>
      <c r="AN62" s="607"/>
      <c r="AO62" s="230" t="s">
        <v>434</v>
      </c>
      <c r="AP62" s="216" t="s">
        <v>419</v>
      </c>
      <c r="AQ62" s="222" t="s">
        <v>204</v>
      </c>
      <c r="AR62" s="431"/>
      <c r="AS62" s="333"/>
      <c r="AT62" s="336"/>
      <c r="AU62" s="368"/>
      <c r="AV62" s="212"/>
      <c r="AW62" s="366"/>
      <c r="AX62" s="333"/>
      <c r="AY62" s="333"/>
      <c r="AZ62" s="333"/>
      <c r="BA62" s="215"/>
      <c r="BB62" s="215"/>
      <c r="BC62" s="215"/>
      <c r="BD62" s="215"/>
      <c r="BE62" s="215"/>
      <c r="BF62" s="215"/>
      <c r="BG62" s="215"/>
      <c r="BH62" s="215"/>
      <c r="BI62" s="215"/>
      <c r="BJ62" s="215"/>
      <c r="BK62" s="215"/>
      <c r="BL62" s="215"/>
      <c r="BM62" s="215">
        <f t="shared" si="4"/>
        <v>0</v>
      </c>
      <c r="BN62" s="107"/>
      <c r="BO62" s="107"/>
      <c r="BP62" s="107"/>
      <c r="BQ62" s="107"/>
      <c r="BR62" s="107"/>
      <c r="BS62" s="107"/>
      <c r="BT62" s="107"/>
      <c r="BU62" s="107"/>
      <c r="BV62" s="107"/>
      <c r="BW62" s="107"/>
      <c r="BX62" s="107"/>
      <c r="BY62" s="107"/>
      <c r="BZ62" s="107"/>
      <c r="CA62" s="510"/>
      <c r="CB62" s="215"/>
      <c r="CC62" s="215"/>
      <c r="CD62" s="215"/>
      <c r="CE62" s="215"/>
      <c r="CF62" s="215"/>
      <c r="CG62" s="215"/>
      <c r="CH62" s="215"/>
      <c r="CI62" s="215"/>
      <c r="CJ62" s="215"/>
      <c r="CK62" s="215"/>
      <c r="CL62" s="215"/>
      <c r="CM62" s="215"/>
      <c r="CN62" s="215"/>
      <c r="CO62" s="646"/>
      <c r="CP62" s="215"/>
      <c r="CQ62" s="216"/>
      <c r="CR62" s="216"/>
      <c r="CS62" s="216"/>
      <c r="CT62" s="216"/>
      <c r="CU62" s="216"/>
      <c r="CV62" s="216"/>
      <c r="CW62" s="216"/>
      <c r="CX62" s="216"/>
      <c r="CY62" s="216"/>
      <c r="CZ62" s="216"/>
      <c r="DA62" s="216"/>
      <c r="DB62" s="216"/>
      <c r="DC62" s="650"/>
      <c r="DD62" s="216"/>
      <c r="DE62" s="216"/>
      <c r="DF62" s="216"/>
      <c r="DG62" s="216"/>
      <c r="DH62" s="216"/>
      <c r="DI62" s="216"/>
      <c r="DJ62" s="216"/>
      <c r="DK62" s="216"/>
      <c r="DL62" s="216"/>
      <c r="DM62" s="216"/>
      <c r="DN62" s="216"/>
      <c r="DO62" s="216"/>
      <c r="DP62" s="216"/>
      <c r="DQ62" s="650"/>
      <c r="DR62" s="216"/>
      <c r="DS62" s="216"/>
      <c r="DT62" s="216"/>
      <c r="DU62" s="216"/>
      <c r="DV62" s="216"/>
      <c r="DW62" s="216"/>
      <c r="DX62" s="216"/>
      <c r="DY62" s="216"/>
      <c r="DZ62" s="216"/>
      <c r="EA62" s="216"/>
      <c r="EB62" s="216"/>
      <c r="EC62" s="216"/>
      <c r="ED62" s="216"/>
      <c r="EE62" s="653"/>
      <c r="EF62" s="662"/>
      <c r="EG62" s="333"/>
      <c r="EH62" s="333"/>
    </row>
    <row r="63" spans="1:138" s="217" customFormat="1" ht="27.75" customHeight="1">
      <c r="A63" s="395"/>
      <c r="B63" s="386"/>
      <c r="C63" s="371"/>
      <c r="D63" s="371"/>
      <c r="E63" s="399"/>
      <c r="F63" s="399"/>
      <c r="G63" s="399"/>
      <c r="H63" s="399"/>
      <c r="I63" s="399"/>
      <c r="J63" s="401"/>
      <c r="K63" s="386"/>
      <c r="L63" s="386"/>
      <c r="M63" s="401"/>
      <c r="N63" s="386"/>
      <c r="O63" s="386"/>
      <c r="P63" s="416"/>
      <c r="Q63" s="386"/>
      <c r="R63" s="339"/>
      <c r="S63" s="386"/>
      <c r="T63" s="339"/>
      <c r="U63" s="339"/>
      <c r="V63" s="339"/>
      <c r="W63" s="339"/>
      <c r="X63" s="339"/>
      <c r="Y63" s="339"/>
      <c r="Z63" s="339"/>
      <c r="AA63" s="339"/>
      <c r="AB63" s="339"/>
      <c r="AC63" s="339"/>
      <c r="AD63" s="406"/>
      <c r="AE63" s="409"/>
      <c r="AF63" s="409"/>
      <c r="AG63" s="242" t="s">
        <v>188</v>
      </c>
      <c r="AH63" s="87">
        <v>0.05</v>
      </c>
      <c r="AI63" s="243">
        <v>0.5</v>
      </c>
      <c r="AJ63" s="244"/>
      <c r="AK63" s="201">
        <v>0.5</v>
      </c>
      <c r="AL63" s="201"/>
      <c r="AM63" s="244">
        <f t="shared" si="6"/>
        <v>1</v>
      </c>
      <c r="AN63" s="607"/>
      <c r="AO63" s="230" t="s">
        <v>434</v>
      </c>
      <c r="AP63" s="216" t="s">
        <v>419</v>
      </c>
      <c r="AQ63" s="222" t="s">
        <v>204</v>
      </c>
      <c r="AR63" s="431"/>
      <c r="AS63" s="333"/>
      <c r="AT63" s="336"/>
      <c r="AU63" s="368"/>
      <c r="AV63" s="212"/>
      <c r="AW63" s="366"/>
      <c r="AX63" s="333"/>
      <c r="AY63" s="333"/>
      <c r="AZ63" s="333"/>
      <c r="BA63" s="215"/>
      <c r="BB63" s="215"/>
      <c r="BC63" s="215"/>
      <c r="BD63" s="215"/>
      <c r="BE63" s="215"/>
      <c r="BF63" s="215"/>
      <c r="BG63" s="215"/>
      <c r="BH63" s="215"/>
      <c r="BI63" s="215"/>
      <c r="BJ63" s="215"/>
      <c r="BK63" s="215"/>
      <c r="BL63" s="215"/>
      <c r="BM63" s="215">
        <f t="shared" si="4"/>
        <v>0</v>
      </c>
      <c r="BN63" s="107"/>
      <c r="BO63" s="107"/>
      <c r="BP63" s="107"/>
      <c r="BQ63" s="107"/>
      <c r="BR63" s="107"/>
      <c r="BS63" s="107"/>
      <c r="BT63" s="107"/>
      <c r="BU63" s="107"/>
      <c r="BV63" s="107"/>
      <c r="BW63" s="107"/>
      <c r="BX63" s="107"/>
      <c r="BY63" s="107"/>
      <c r="BZ63" s="107"/>
      <c r="CA63" s="510"/>
      <c r="CB63" s="215"/>
      <c r="CC63" s="215"/>
      <c r="CD63" s="215"/>
      <c r="CE63" s="215"/>
      <c r="CF63" s="215"/>
      <c r="CG63" s="215"/>
      <c r="CH63" s="215"/>
      <c r="CI63" s="215"/>
      <c r="CJ63" s="215"/>
      <c r="CK63" s="215"/>
      <c r="CL63" s="215"/>
      <c r="CM63" s="215"/>
      <c r="CN63" s="215"/>
      <c r="CO63" s="646"/>
      <c r="CP63" s="215"/>
      <c r="CQ63" s="216"/>
      <c r="CR63" s="216"/>
      <c r="CS63" s="216"/>
      <c r="CT63" s="216"/>
      <c r="CU63" s="216"/>
      <c r="CV63" s="216"/>
      <c r="CW63" s="216"/>
      <c r="CX63" s="216"/>
      <c r="CY63" s="216"/>
      <c r="CZ63" s="216"/>
      <c r="DA63" s="216"/>
      <c r="DB63" s="216"/>
      <c r="DC63" s="650"/>
      <c r="DD63" s="216"/>
      <c r="DE63" s="216"/>
      <c r="DF63" s="216"/>
      <c r="DG63" s="216"/>
      <c r="DH63" s="216"/>
      <c r="DI63" s="216"/>
      <c r="DJ63" s="216"/>
      <c r="DK63" s="216"/>
      <c r="DL63" s="216"/>
      <c r="DM63" s="216"/>
      <c r="DN63" s="216"/>
      <c r="DO63" s="216"/>
      <c r="DP63" s="216"/>
      <c r="DQ63" s="650"/>
      <c r="DR63" s="216"/>
      <c r="DS63" s="216"/>
      <c r="DT63" s="216"/>
      <c r="DU63" s="216"/>
      <c r="DV63" s="216"/>
      <c r="DW63" s="216"/>
      <c r="DX63" s="216"/>
      <c r="DY63" s="216"/>
      <c r="DZ63" s="216"/>
      <c r="EA63" s="216"/>
      <c r="EB63" s="216"/>
      <c r="EC63" s="216"/>
      <c r="ED63" s="216"/>
      <c r="EE63" s="653"/>
      <c r="EF63" s="662"/>
      <c r="EG63" s="333"/>
      <c r="EH63" s="333"/>
    </row>
    <row r="64" spans="1:138" s="217" customFormat="1" ht="27.75" customHeight="1">
      <c r="A64" s="395"/>
      <c r="B64" s="386"/>
      <c r="C64" s="371"/>
      <c r="D64" s="371"/>
      <c r="E64" s="399"/>
      <c r="F64" s="399"/>
      <c r="G64" s="399"/>
      <c r="H64" s="399"/>
      <c r="I64" s="399"/>
      <c r="J64" s="401"/>
      <c r="K64" s="386"/>
      <c r="L64" s="386"/>
      <c r="M64" s="401"/>
      <c r="N64" s="386"/>
      <c r="O64" s="386"/>
      <c r="P64" s="416"/>
      <c r="Q64" s="386"/>
      <c r="R64" s="339"/>
      <c r="S64" s="386"/>
      <c r="T64" s="339"/>
      <c r="U64" s="339"/>
      <c r="V64" s="339"/>
      <c r="W64" s="339"/>
      <c r="X64" s="339"/>
      <c r="Y64" s="339"/>
      <c r="Z64" s="339"/>
      <c r="AA64" s="339"/>
      <c r="AB64" s="339"/>
      <c r="AC64" s="339"/>
      <c r="AD64" s="406"/>
      <c r="AE64" s="409"/>
      <c r="AF64" s="409"/>
      <c r="AG64" s="242" t="s">
        <v>189</v>
      </c>
      <c r="AH64" s="87">
        <v>0.05</v>
      </c>
      <c r="AI64" s="243">
        <v>0.5</v>
      </c>
      <c r="AJ64" s="244"/>
      <c r="AK64" s="201">
        <v>0.5</v>
      </c>
      <c r="AL64" s="201"/>
      <c r="AM64" s="244">
        <f t="shared" si="6"/>
        <v>1</v>
      </c>
      <c r="AN64" s="608"/>
      <c r="AO64" s="230" t="s">
        <v>434</v>
      </c>
      <c r="AP64" s="216" t="s">
        <v>419</v>
      </c>
      <c r="AQ64" s="222" t="s">
        <v>204</v>
      </c>
      <c r="AR64" s="431"/>
      <c r="AS64" s="333"/>
      <c r="AT64" s="336"/>
      <c r="AU64" s="368"/>
      <c r="AV64" s="212"/>
      <c r="AW64" s="366"/>
      <c r="AX64" s="333"/>
      <c r="AY64" s="334"/>
      <c r="AZ64" s="334"/>
      <c r="BA64" s="215"/>
      <c r="BB64" s="215"/>
      <c r="BC64" s="215"/>
      <c r="BD64" s="215"/>
      <c r="BE64" s="215"/>
      <c r="BF64" s="215"/>
      <c r="BG64" s="215"/>
      <c r="BH64" s="215"/>
      <c r="BI64" s="215"/>
      <c r="BJ64" s="215"/>
      <c r="BK64" s="215"/>
      <c r="BL64" s="215"/>
      <c r="BM64" s="215">
        <f t="shared" si="4"/>
        <v>0</v>
      </c>
      <c r="BN64" s="107"/>
      <c r="BO64" s="107"/>
      <c r="BP64" s="107"/>
      <c r="BQ64" s="107"/>
      <c r="BR64" s="107"/>
      <c r="BS64" s="107"/>
      <c r="BT64" s="107"/>
      <c r="BU64" s="107"/>
      <c r="BV64" s="107"/>
      <c r="BW64" s="107"/>
      <c r="BX64" s="107"/>
      <c r="BY64" s="107"/>
      <c r="BZ64" s="107"/>
      <c r="CA64" s="510"/>
      <c r="CB64" s="215"/>
      <c r="CC64" s="215"/>
      <c r="CD64" s="215"/>
      <c r="CE64" s="215"/>
      <c r="CF64" s="215"/>
      <c r="CG64" s="215"/>
      <c r="CH64" s="215"/>
      <c r="CI64" s="215"/>
      <c r="CJ64" s="215"/>
      <c r="CK64" s="215"/>
      <c r="CL64" s="215"/>
      <c r="CM64" s="215"/>
      <c r="CN64" s="215"/>
      <c r="CO64" s="646"/>
      <c r="CP64" s="215"/>
      <c r="CQ64" s="216"/>
      <c r="CR64" s="216"/>
      <c r="CS64" s="216"/>
      <c r="CT64" s="216"/>
      <c r="CU64" s="216"/>
      <c r="CV64" s="216"/>
      <c r="CW64" s="216"/>
      <c r="CX64" s="216"/>
      <c r="CY64" s="216"/>
      <c r="CZ64" s="216"/>
      <c r="DA64" s="216"/>
      <c r="DB64" s="216"/>
      <c r="DC64" s="650"/>
      <c r="DD64" s="216"/>
      <c r="DE64" s="216"/>
      <c r="DF64" s="216"/>
      <c r="DG64" s="216"/>
      <c r="DH64" s="216"/>
      <c r="DI64" s="216"/>
      <c r="DJ64" s="216"/>
      <c r="DK64" s="216"/>
      <c r="DL64" s="216"/>
      <c r="DM64" s="216"/>
      <c r="DN64" s="216"/>
      <c r="DO64" s="216"/>
      <c r="DP64" s="216"/>
      <c r="DQ64" s="650"/>
      <c r="DR64" s="216"/>
      <c r="DS64" s="216"/>
      <c r="DT64" s="216"/>
      <c r="DU64" s="216"/>
      <c r="DV64" s="216"/>
      <c r="DW64" s="216"/>
      <c r="DX64" s="216"/>
      <c r="DY64" s="216"/>
      <c r="DZ64" s="216"/>
      <c r="EA64" s="216"/>
      <c r="EB64" s="216"/>
      <c r="EC64" s="216"/>
      <c r="ED64" s="216"/>
      <c r="EE64" s="653"/>
      <c r="EF64" s="662"/>
      <c r="EG64" s="333"/>
      <c r="EH64" s="333"/>
    </row>
    <row r="65" spans="1:138" s="217" customFormat="1" ht="42" customHeight="1">
      <c r="A65" s="395"/>
      <c r="B65" s="386"/>
      <c r="C65" s="371"/>
      <c r="D65" s="371"/>
      <c r="E65" s="399"/>
      <c r="F65" s="399"/>
      <c r="G65" s="399"/>
      <c r="H65" s="399"/>
      <c r="I65" s="399"/>
      <c r="J65" s="401"/>
      <c r="K65" s="386"/>
      <c r="L65" s="386"/>
      <c r="M65" s="401"/>
      <c r="N65" s="386"/>
      <c r="O65" s="386"/>
      <c r="P65" s="416"/>
      <c r="Q65" s="386"/>
      <c r="R65" s="339"/>
      <c r="S65" s="386"/>
      <c r="T65" s="339"/>
      <c r="U65" s="339"/>
      <c r="V65" s="339"/>
      <c r="W65" s="339"/>
      <c r="X65" s="339"/>
      <c r="Y65" s="339"/>
      <c r="Z65" s="339"/>
      <c r="AA65" s="339"/>
      <c r="AB65" s="339"/>
      <c r="AC65" s="339"/>
      <c r="AD65" s="406"/>
      <c r="AE65" s="409"/>
      <c r="AF65" s="409"/>
      <c r="AG65" s="247" t="s">
        <v>243</v>
      </c>
      <c r="AH65" s="98">
        <v>0.3</v>
      </c>
      <c r="AI65" s="244">
        <f>SUMPRODUCT(AH66*AI66)</f>
        <v>0.18</v>
      </c>
      <c r="AJ65" s="244">
        <f>SUMPRODUCT(AH66*AJ66)</f>
        <v>0.1</v>
      </c>
      <c r="AK65" s="244">
        <f>SUMPRODUCT(AH66*AK66)</f>
        <v>0.45</v>
      </c>
      <c r="AL65" s="244">
        <f>SUMPRODUCT(AH66*AL66)</f>
        <v>0.27</v>
      </c>
      <c r="AM65" s="241">
        <f>SUM(AI65:AL65)</f>
        <v>1</v>
      </c>
      <c r="AN65" s="248"/>
      <c r="AO65" s="230"/>
      <c r="AP65" s="249"/>
      <c r="AQ65" s="222" t="s">
        <v>204</v>
      </c>
      <c r="AR65" s="431"/>
      <c r="AS65" s="333"/>
      <c r="AT65" s="336"/>
      <c r="AU65" s="368"/>
      <c r="AV65" s="212" t="s">
        <v>242</v>
      </c>
      <c r="AW65" s="366"/>
      <c r="AX65" s="333"/>
      <c r="AY65" s="332">
        <v>92920</v>
      </c>
      <c r="AZ65" s="332" t="s">
        <v>3</v>
      </c>
      <c r="BA65" s="89"/>
      <c r="BB65" s="215">
        <v>6222500</v>
      </c>
      <c r="BC65" s="215">
        <v>6222500</v>
      </c>
      <c r="BD65" s="215">
        <v>6222500</v>
      </c>
      <c r="BE65" s="215">
        <v>6222500</v>
      </c>
      <c r="BF65" s="215">
        <v>6222500</v>
      </c>
      <c r="BG65" s="215">
        <v>6222500</v>
      </c>
      <c r="BH65" s="215">
        <v>6222500</v>
      </c>
      <c r="BI65" s="215">
        <v>6222500</v>
      </c>
      <c r="BJ65" s="215">
        <v>6222500</v>
      </c>
      <c r="BK65" s="215">
        <v>6222500</v>
      </c>
      <c r="BL65" s="215">
        <f>6222500+6022550</f>
        <v>12245050</v>
      </c>
      <c r="BM65" s="215">
        <f t="shared" si="4"/>
        <v>74470050</v>
      </c>
      <c r="BN65" s="107">
        <v>74470050</v>
      </c>
      <c r="BO65" s="107"/>
      <c r="BP65" s="107"/>
      <c r="BQ65" s="107"/>
      <c r="BR65" s="107"/>
      <c r="BS65" s="107"/>
      <c r="BT65" s="107"/>
      <c r="BU65" s="107"/>
      <c r="BV65" s="107"/>
      <c r="BW65" s="107"/>
      <c r="BX65" s="107"/>
      <c r="BY65" s="107"/>
      <c r="BZ65" s="107"/>
      <c r="CA65" s="510"/>
      <c r="CB65" s="215">
        <v>74470050</v>
      </c>
      <c r="CC65" s="215"/>
      <c r="CD65" s="215"/>
      <c r="CE65" s="215"/>
      <c r="CF65" s="215"/>
      <c r="CG65" s="215"/>
      <c r="CH65" s="215"/>
      <c r="CI65" s="215"/>
      <c r="CJ65" s="215"/>
      <c r="CK65" s="215"/>
      <c r="CL65" s="215"/>
      <c r="CM65" s="215"/>
      <c r="CN65" s="215"/>
      <c r="CO65" s="646"/>
      <c r="CP65" s="215">
        <f>+CB65</f>
        <v>74470050</v>
      </c>
      <c r="CQ65" s="216"/>
      <c r="CR65" s="216"/>
      <c r="CS65" s="216"/>
      <c r="CT65" s="216"/>
      <c r="CU65" s="216"/>
      <c r="CV65" s="216"/>
      <c r="CW65" s="216"/>
      <c r="CX65" s="216"/>
      <c r="CY65" s="216"/>
      <c r="CZ65" s="216"/>
      <c r="DA65" s="216"/>
      <c r="DB65" s="216"/>
      <c r="DC65" s="650"/>
      <c r="DD65" s="202">
        <f>+CP65</f>
        <v>74470050</v>
      </c>
      <c r="DE65" s="216"/>
      <c r="DF65" s="216"/>
      <c r="DG65" s="216"/>
      <c r="DH65" s="216"/>
      <c r="DI65" s="216"/>
      <c r="DJ65" s="216"/>
      <c r="DK65" s="216"/>
      <c r="DL65" s="216"/>
      <c r="DM65" s="216"/>
      <c r="DN65" s="216"/>
      <c r="DO65" s="216"/>
      <c r="DP65" s="216"/>
      <c r="DQ65" s="650"/>
      <c r="DR65" s="240">
        <f>+DD65</f>
        <v>74470050</v>
      </c>
      <c r="DS65" s="216"/>
      <c r="DT65" s="216"/>
      <c r="DU65" s="216"/>
      <c r="DV65" s="216"/>
      <c r="DW65" s="216"/>
      <c r="DX65" s="216"/>
      <c r="DY65" s="216"/>
      <c r="DZ65" s="216"/>
      <c r="EA65" s="216"/>
      <c r="EB65" s="216"/>
      <c r="EC65" s="216"/>
      <c r="ED65" s="216"/>
      <c r="EE65" s="653"/>
      <c r="EF65" s="662"/>
      <c r="EG65" s="333"/>
      <c r="EH65" s="333"/>
    </row>
    <row r="66" spans="1:138" s="217" customFormat="1" ht="51.75" customHeight="1">
      <c r="A66" s="413"/>
      <c r="B66" s="402"/>
      <c r="C66" s="372"/>
      <c r="D66" s="372"/>
      <c r="E66" s="414"/>
      <c r="F66" s="414"/>
      <c r="G66" s="414"/>
      <c r="H66" s="414"/>
      <c r="I66" s="414"/>
      <c r="J66" s="403"/>
      <c r="K66" s="402"/>
      <c r="L66" s="402"/>
      <c r="M66" s="403"/>
      <c r="N66" s="402"/>
      <c r="O66" s="402"/>
      <c r="P66" s="417"/>
      <c r="Q66" s="402"/>
      <c r="R66" s="340"/>
      <c r="S66" s="402"/>
      <c r="T66" s="340"/>
      <c r="U66" s="340"/>
      <c r="V66" s="340"/>
      <c r="W66" s="340"/>
      <c r="X66" s="340"/>
      <c r="Y66" s="340"/>
      <c r="Z66" s="340"/>
      <c r="AA66" s="340"/>
      <c r="AB66" s="340"/>
      <c r="AC66" s="340"/>
      <c r="AD66" s="407"/>
      <c r="AE66" s="410"/>
      <c r="AF66" s="410"/>
      <c r="AG66" s="242" t="s">
        <v>274</v>
      </c>
      <c r="AH66" s="87">
        <v>1</v>
      </c>
      <c r="AI66" s="243">
        <v>0.18</v>
      </c>
      <c r="AJ66" s="243">
        <v>0.1</v>
      </c>
      <c r="AK66" s="199">
        <v>0.45</v>
      </c>
      <c r="AL66" s="192">
        <v>0.27</v>
      </c>
      <c r="AM66" s="241">
        <f>SUM(AI66:AL66)</f>
        <v>1</v>
      </c>
      <c r="AN66" s="248">
        <v>45291</v>
      </c>
      <c r="AO66" s="230" t="s">
        <v>329</v>
      </c>
      <c r="AP66" s="216" t="s">
        <v>419</v>
      </c>
      <c r="AQ66" s="222" t="s">
        <v>204</v>
      </c>
      <c r="AR66" s="432"/>
      <c r="AS66" s="334"/>
      <c r="AT66" s="337"/>
      <c r="AU66" s="368"/>
      <c r="AV66" s="212" t="s">
        <v>250</v>
      </c>
      <c r="AW66" s="365"/>
      <c r="AX66" s="334"/>
      <c r="AY66" s="334"/>
      <c r="AZ66" s="334"/>
      <c r="BA66" s="215"/>
      <c r="BB66" s="215">
        <v>10000000</v>
      </c>
      <c r="BC66" s="215"/>
      <c r="BD66" s="215"/>
      <c r="BE66" s="215"/>
      <c r="BF66" s="215"/>
      <c r="BG66" s="215"/>
      <c r="BH66" s="215"/>
      <c r="BI66" s="215"/>
      <c r="BJ66" s="215"/>
      <c r="BK66" s="215"/>
      <c r="BL66" s="215"/>
      <c r="BM66" s="215">
        <f t="shared" si="4"/>
        <v>10000000</v>
      </c>
      <c r="BN66" s="107"/>
      <c r="BO66" s="107"/>
      <c r="BP66" s="107"/>
      <c r="BQ66" s="107"/>
      <c r="BR66" s="107"/>
      <c r="BS66" s="107"/>
      <c r="BT66" s="107"/>
      <c r="BU66" s="107"/>
      <c r="BV66" s="107"/>
      <c r="BW66" s="107"/>
      <c r="BX66" s="107"/>
      <c r="BY66" s="108">
        <v>10000000</v>
      </c>
      <c r="BZ66" s="107"/>
      <c r="CA66" s="511"/>
      <c r="CB66" s="215"/>
      <c r="CC66" s="215"/>
      <c r="CD66" s="215"/>
      <c r="CE66" s="215"/>
      <c r="CF66" s="215"/>
      <c r="CG66" s="215"/>
      <c r="CH66" s="215"/>
      <c r="CI66" s="215"/>
      <c r="CJ66" s="215"/>
      <c r="CK66" s="215"/>
      <c r="CL66" s="215"/>
      <c r="CM66" s="215">
        <v>10000000</v>
      </c>
      <c r="CN66" s="215"/>
      <c r="CO66" s="647"/>
      <c r="CP66" s="215"/>
      <c r="CQ66" s="216"/>
      <c r="CR66" s="216"/>
      <c r="CS66" s="216"/>
      <c r="CT66" s="216"/>
      <c r="CU66" s="216"/>
      <c r="CV66" s="216"/>
      <c r="CW66" s="216"/>
      <c r="CX66" s="216"/>
      <c r="CY66" s="216"/>
      <c r="CZ66" s="216"/>
      <c r="DA66" s="216"/>
      <c r="DB66" s="216"/>
      <c r="DC66" s="651"/>
      <c r="DD66" s="216"/>
      <c r="DE66" s="216"/>
      <c r="DF66" s="216"/>
      <c r="DG66" s="216"/>
      <c r="DH66" s="216"/>
      <c r="DI66" s="216"/>
      <c r="DJ66" s="216"/>
      <c r="DK66" s="216"/>
      <c r="DL66" s="216"/>
      <c r="DM66" s="216"/>
      <c r="DN66" s="216"/>
      <c r="DO66" s="216"/>
      <c r="DP66" s="216"/>
      <c r="DQ66" s="651"/>
      <c r="DR66" s="216"/>
      <c r="DS66" s="216"/>
      <c r="DT66" s="216"/>
      <c r="DU66" s="216"/>
      <c r="DV66" s="216"/>
      <c r="DW66" s="216"/>
      <c r="DX66" s="216"/>
      <c r="DY66" s="216"/>
      <c r="DZ66" s="216"/>
      <c r="EA66" s="216"/>
      <c r="EB66" s="216"/>
      <c r="EC66" s="216"/>
      <c r="ED66" s="216"/>
      <c r="EE66" s="654"/>
      <c r="EF66" s="602"/>
      <c r="EG66" s="334"/>
      <c r="EH66" s="334"/>
    </row>
    <row r="67" spans="1:138" s="217" customFormat="1" ht="60" customHeight="1">
      <c r="A67" s="394"/>
      <c r="B67" s="387" t="s">
        <v>218</v>
      </c>
      <c r="C67" s="396">
        <v>0.1</v>
      </c>
      <c r="D67" s="396">
        <v>0.12</v>
      </c>
      <c r="E67" s="398">
        <v>5.0000000000000001E-3</v>
      </c>
      <c r="F67" s="398">
        <v>5.0000000000000001E-3</v>
      </c>
      <c r="G67" s="398">
        <v>5.0000000000000001E-3</v>
      </c>
      <c r="H67" s="398">
        <v>5.0000000000000001E-3</v>
      </c>
      <c r="I67" s="398" t="s">
        <v>124</v>
      </c>
      <c r="J67" s="400">
        <v>33</v>
      </c>
      <c r="K67" s="385" t="s">
        <v>127</v>
      </c>
      <c r="L67" s="385" t="s">
        <v>219</v>
      </c>
      <c r="M67" s="400">
        <v>3301</v>
      </c>
      <c r="N67" s="385" t="s">
        <v>315</v>
      </c>
      <c r="O67" s="385" t="s">
        <v>198</v>
      </c>
      <c r="P67" s="415" t="s">
        <v>139</v>
      </c>
      <c r="Q67" s="385" t="s">
        <v>224</v>
      </c>
      <c r="R67" s="338">
        <v>3301051</v>
      </c>
      <c r="S67" s="385" t="s">
        <v>225</v>
      </c>
      <c r="T67" s="341">
        <v>330105100</v>
      </c>
      <c r="U67" s="341">
        <v>3</v>
      </c>
      <c r="V67" s="341" t="s">
        <v>144</v>
      </c>
      <c r="W67" s="341">
        <v>3</v>
      </c>
      <c r="X67" s="341">
        <v>3</v>
      </c>
      <c r="Y67" s="341">
        <v>3</v>
      </c>
      <c r="Z67" s="341">
        <v>3</v>
      </c>
      <c r="AA67" s="341">
        <v>3</v>
      </c>
      <c r="AB67" s="341" t="s">
        <v>145</v>
      </c>
      <c r="AC67" s="341">
        <v>3</v>
      </c>
      <c r="AD67" s="411">
        <f>AC67*AF67</f>
        <v>2.5499999999999998</v>
      </c>
      <c r="AE67" s="370">
        <f>SUM(AH67*AL67)+(AH68*AL68)+(AH69*AL69)+(AH70*AL70)+(AH71*AL71)+(AH75*AL75)</f>
        <v>0.625</v>
      </c>
      <c r="AF67" s="370">
        <f>SUM(AH67*AM67)+(AH68*AM68)+(AH69*AM69)+(AH70*AM70)+(AH71*AM71)+(AH75*AM75)</f>
        <v>0.84999999999999987</v>
      </c>
      <c r="AG67" s="250" t="s">
        <v>325</v>
      </c>
      <c r="AH67" s="98">
        <v>0.05</v>
      </c>
      <c r="AI67" s="251"/>
      <c r="AJ67" s="251"/>
      <c r="AK67" s="199">
        <v>1</v>
      </c>
      <c r="AL67" s="88"/>
      <c r="AM67" s="244">
        <f>SUM(AI67:AL67)</f>
        <v>1</v>
      </c>
      <c r="AN67" s="252">
        <v>45107</v>
      </c>
      <c r="AO67" s="230" t="s">
        <v>435</v>
      </c>
      <c r="AP67" s="216" t="s">
        <v>419</v>
      </c>
      <c r="AQ67" s="222" t="s">
        <v>204</v>
      </c>
      <c r="AR67" s="430" t="s">
        <v>156</v>
      </c>
      <c r="AS67" s="332" t="s">
        <v>154</v>
      </c>
      <c r="AT67" s="335">
        <v>2021768920043</v>
      </c>
      <c r="AU67" s="368"/>
      <c r="AV67" s="253" t="s">
        <v>332</v>
      </c>
      <c r="AW67" s="364" t="s">
        <v>251</v>
      </c>
      <c r="AX67" s="332" t="s">
        <v>319</v>
      </c>
      <c r="AY67" s="332">
        <v>96220</v>
      </c>
      <c r="AZ67" s="332" t="s">
        <v>13</v>
      </c>
      <c r="BA67" s="215"/>
      <c r="BB67" s="215"/>
      <c r="BC67" s="215"/>
      <c r="BD67" s="215"/>
      <c r="BE67" s="215"/>
      <c r="BF67" s="215"/>
      <c r="BG67" s="215"/>
      <c r="BH67" s="215"/>
      <c r="BI67" s="215"/>
      <c r="BJ67" s="215"/>
      <c r="BK67" s="215"/>
      <c r="BL67" s="215"/>
      <c r="BM67" s="215">
        <f t="shared" si="4"/>
        <v>0</v>
      </c>
      <c r="BN67" s="214"/>
      <c r="BO67" s="214"/>
      <c r="BP67" s="214"/>
      <c r="BQ67" s="214"/>
      <c r="BR67" s="214"/>
      <c r="BS67" s="214"/>
      <c r="BT67" s="214"/>
      <c r="BU67" s="214"/>
      <c r="BV67" s="214"/>
      <c r="BW67" s="214"/>
      <c r="BX67" s="214"/>
      <c r="BY67" s="254"/>
      <c r="BZ67" s="254"/>
      <c r="CA67" s="640">
        <f>SUM(BN67:BZ75)</f>
        <v>34171000</v>
      </c>
      <c r="CB67" s="215">
        <v>10000000</v>
      </c>
      <c r="CC67" s="215"/>
      <c r="CD67" s="215"/>
      <c r="CE67" s="215"/>
      <c r="CF67" s="215"/>
      <c r="CG67" s="215"/>
      <c r="CH67" s="215"/>
      <c r="CI67" s="215"/>
      <c r="CJ67" s="215"/>
      <c r="CK67" s="215"/>
      <c r="CL67" s="215"/>
      <c r="CM67" s="215"/>
      <c r="CN67" s="215"/>
      <c r="CO67" s="645">
        <f>SUM(CB67:CN75)</f>
        <v>329171000</v>
      </c>
      <c r="CP67" s="215">
        <v>10000000</v>
      </c>
      <c r="CQ67" s="216"/>
      <c r="CR67" s="216"/>
      <c r="CS67" s="216"/>
      <c r="CT67" s="216"/>
      <c r="CU67" s="216"/>
      <c r="CV67" s="216"/>
      <c r="CW67" s="216"/>
      <c r="CX67" s="216"/>
      <c r="CY67" s="216"/>
      <c r="CZ67" s="216"/>
      <c r="DA67" s="216"/>
      <c r="DB67" s="216"/>
      <c r="DC67" s="649">
        <f>+SUM(CP67:DA75)</f>
        <v>295000000</v>
      </c>
      <c r="DD67" s="202">
        <v>10000000</v>
      </c>
      <c r="DE67" s="216"/>
      <c r="DF67" s="216"/>
      <c r="DG67" s="216"/>
      <c r="DH67" s="216"/>
      <c r="DI67" s="216"/>
      <c r="DJ67" s="216"/>
      <c r="DK67" s="216"/>
      <c r="DL67" s="216"/>
      <c r="DM67" s="216"/>
      <c r="DN67" s="216"/>
      <c r="DO67" s="216"/>
      <c r="DP67" s="216"/>
      <c r="DQ67" s="649">
        <f>SUM(DD67:DP75)</f>
        <v>295000000</v>
      </c>
      <c r="DR67" s="106">
        <v>10000000</v>
      </c>
      <c r="DS67" s="216"/>
      <c r="DT67" s="216"/>
      <c r="DU67" s="216"/>
      <c r="DV67" s="216"/>
      <c r="DW67" s="216"/>
      <c r="DX67" s="216"/>
      <c r="DY67" s="216"/>
      <c r="DZ67" s="216"/>
      <c r="EA67" s="216"/>
      <c r="EB67" s="216"/>
      <c r="EC67" s="216"/>
      <c r="ED67" s="216"/>
      <c r="EE67" s="652">
        <f>SUM(DR67:ED75)</f>
        <v>295000000</v>
      </c>
      <c r="EF67" s="601">
        <f>+DQ67/CO67</f>
        <v>0.89619073369160707</v>
      </c>
      <c r="EG67" s="332" t="s">
        <v>271</v>
      </c>
      <c r="EH67" s="332"/>
    </row>
    <row r="68" spans="1:138" s="217" customFormat="1" ht="37.5" customHeight="1">
      <c r="A68" s="395"/>
      <c r="B68" s="388"/>
      <c r="C68" s="397"/>
      <c r="D68" s="397"/>
      <c r="E68" s="399"/>
      <c r="F68" s="399"/>
      <c r="G68" s="399"/>
      <c r="H68" s="399"/>
      <c r="I68" s="399"/>
      <c r="J68" s="401"/>
      <c r="K68" s="386"/>
      <c r="L68" s="386"/>
      <c r="M68" s="401"/>
      <c r="N68" s="386"/>
      <c r="O68" s="386"/>
      <c r="P68" s="416"/>
      <c r="Q68" s="386"/>
      <c r="R68" s="339"/>
      <c r="S68" s="386"/>
      <c r="T68" s="342"/>
      <c r="U68" s="342"/>
      <c r="V68" s="342"/>
      <c r="W68" s="342"/>
      <c r="X68" s="342"/>
      <c r="Y68" s="342"/>
      <c r="Z68" s="342"/>
      <c r="AA68" s="342"/>
      <c r="AB68" s="342"/>
      <c r="AC68" s="342"/>
      <c r="AD68" s="412"/>
      <c r="AE68" s="342"/>
      <c r="AF68" s="342"/>
      <c r="AG68" s="250" t="s">
        <v>244</v>
      </c>
      <c r="AH68" s="98">
        <v>0.2</v>
      </c>
      <c r="AI68" s="255"/>
      <c r="AJ68" s="255"/>
      <c r="AK68" s="67"/>
      <c r="AL68" s="187">
        <v>1</v>
      </c>
      <c r="AM68" s="244">
        <f t="shared" ref="AM68:AM70" si="7">SUM(AI68:AL68)</f>
        <v>1</v>
      </c>
      <c r="AN68" s="252">
        <v>45168</v>
      </c>
      <c r="AO68" s="204" t="s">
        <v>477</v>
      </c>
      <c r="AP68" s="182" t="s">
        <v>324</v>
      </c>
      <c r="AQ68" s="222" t="s">
        <v>204</v>
      </c>
      <c r="AR68" s="431"/>
      <c r="AS68" s="333"/>
      <c r="AT68" s="336"/>
      <c r="AU68" s="368"/>
      <c r="AV68" s="253" t="s">
        <v>332</v>
      </c>
      <c r="AW68" s="366"/>
      <c r="AX68" s="333"/>
      <c r="AY68" s="333"/>
      <c r="AZ68" s="333"/>
      <c r="BA68" s="215"/>
      <c r="BB68" s="215"/>
      <c r="BC68" s="215"/>
      <c r="BD68" s="215"/>
      <c r="BE68" s="215"/>
      <c r="BF68" s="215"/>
      <c r="BG68" s="215"/>
      <c r="BH68" s="215"/>
      <c r="BI68" s="215"/>
      <c r="BJ68" s="215"/>
      <c r="BK68" s="215"/>
      <c r="BL68" s="215"/>
      <c r="BM68" s="215">
        <f t="shared" si="4"/>
        <v>0</v>
      </c>
      <c r="BN68" s="214"/>
      <c r="BO68" s="214"/>
      <c r="BP68" s="214"/>
      <c r="BQ68" s="214"/>
      <c r="BR68" s="214"/>
      <c r="BS68" s="214"/>
      <c r="BT68" s="214"/>
      <c r="BU68" s="214"/>
      <c r="BV68" s="214"/>
      <c r="BW68" s="214"/>
      <c r="BX68" s="214"/>
      <c r="BY68" s="254"/>
      <c r="BZ68" s="254"/>
      <c r="CA68" s="641"/>
      <c r="CB68" s="215">
        <v>65000000</v>
      </c>
      <c r="CC68" s="215"/>
      <c r="CD68" s="215"/>
      <c r="CE68" s="215"/>
      <c r="CF68" s="215"/>
      <c r="CG68" s="215"/>
      <c r="CH68" s="215"/>
      <c r="CI68" s="215"/>
      <c r="CJ68" s="215"/>
      <c r="CK68" s="215"/>
      <c r="CL68" s="215"/>
      <c r="CM68" s="215"/>
      <c r="CN68" s="215"/>
      <c r="CO68" s="646"/>
      <c r="CP68" s="215">
        <f>+CB68</f>
        <v>65000000</v>
      </c>
      <c r="CQ68" s="216"/>
      <c r="CR68" s="216"/>
      <c r="CS68" s="216"/>
      <c r="CT68" s="216"/>
      <c r="CU68" s="216"/>
      <c r="CV68" s="216"/>
      <c r="CW68" s="216"/>
      <c r="CX68" s="216"/>
      <c r="CY68" s="216"/>
      <c r="CZ68" s="216"/>
      <c r="DA68" s="216"/>
      <c r="DB68" s="216"/>
      <c r="DC68" s="650"/>
      <c r="DD68" s="215">
        <f>+CP68</f>
        <v>65000000</v>
      </c>
      <c r="DE68" s="216"/>
      <c r="DF68" s="216"/>
      <c r="DG68" s="216"/>
      <c r="DH68" s="216"/>
      <c r="DI68" s="216"/>
      <c r="DJ68" s="216"/>
      <c r="DK68" s="216"/>
      <c r="DL68" s="216"/>
      <c r="DM68" s="216"/>
      <c r="DN68" s="216"/>
      <c r="DO68" s="216"/>
      <c r="DP68" s="216"/>
      <c r="DQ68" s="650"/>
      <c r="DR68" s="215">
        <f>+DD68</f>
        <v>65000000</v>
      </c>
      <c r="DS68" s="216"/>
      <c r="DT68" s="216"/>
      <c r="DU68" s="216"/>
      <c r="DV68" s="216"/>
      <c r="DW68" s="216"/>
      <c r="DX68" s="216"/>
      <c r="DY68" s="216"/>
      <c r="DZ68" s="216"/>
      <c r="EA68" s="216"/>
      <c r="EB68" s="216"/>
      <c r="EC68" s="216"/>
      <c r="ED68" s="216"/>
      <c r="EE68" s="653"/>
      <c r="EF68" s="662"/>
      <c r="EG68" s="333"/>
      <c r="EH68" s="333"/>
    </row>
    <row r="69" spans="1:138" s="217" customFormat="1" ht="46.5" customHeight="1">
      <c r="A69" s="395"/>
      <c r="B69" s="388"/>
      <c r="C69" s="397"/>
      <c r="D69" s="397"/>
      <c r="E69" s="399"/>
      <c r="F69" s="399"/>
      <c r="G69" s="399"/>
      <c r="H69" s="399"/>
      <c r="I69" s="399"/>
      <c r="J69" s="401"/>
      <c r="K69" s="386"/>
      <c r="L69" s="386"/>
      <c r="M69" s="401"/>
      <c r="N69" s="386"/>
      <c r="O69" s="386"/>
      <c r="P69" s="416"/>
      <c r="Q69" s="386"/>
      <c r="R69" s="339"/>
      <c r="S69" s="386"/>
      <c r="T69" s="342"/>
      <c r="U69" s="342"/>
      <c r="V69" s="342"/>
      <c r="W69" s="342"/>
      <c r="X69" s="342"/>
      <c r="Y69" s="342"/>
      <c r="Z69" s="342"/>
      <c r="AA69" s="342"/>
      <c r="AB69" s="342"/>
      <c r="AC69" s="342"/>
      <c r="AD69" s="412"/>
      <c r="AE69" s="342"/>
      <c r="AF69" s="342"/>
      <c r="AG69" s="250" t="s">
        <v>245</v>
      </c>
      <c r="AH69" s="98">
        <v>0.15</v>
      </c>
      <c r="AI69" s="255"/>
      <c r="AJ69" s="255"/>
      <c r="AK69" s="67"/>
      <c r="AL69" s="67"/>
      <c r="AM69" s="244">
        <f t="shared" si="7"/>
        <v>0</v>
      </c>
      <c r="AN69" s="252">
        <v>45168</v>
      </c>
      <c r="AO69" s="204" t="s">
        <v>480</v>
      </c>
      <c r="AP69" s="236"/>
      <c r="AQ69" s="222" t="s">
        <v>204</v>
      </c>
      <c r="AR69" s="431"/>
      <c r="AS69" s="333"/>
      <c r="AT69" s="336"/>
      <c r="AU69" s="368"/>
      <c r="AV69" s="253" t="s">
        <v>332</v>
      </c>
      <c r="AW69" s="366"/>
      <c r="AX69" s="333"/>
      <c r="AY69" s="333"/>
      <c r="AZ69" s="333"/>
      <c r="BA69" s="215"/>
      <c r="BB69" s="215"/>
      <c r="BC69" s="215"/>
      <c r="BD69" s="215"/>
      <c r="BE69" s="215"/>
      <c r="BF69" s="215"/>
      <c r="BG69" s="215"/>
      <c r="BH69" s="215"/>
      <c r="BI69" s="215"/>
      <c r="BJ69" s="215"/>
      <c r="BK69" s="215"/>
      <c r="BL69" s="215"/>
      <c r="BM69" s="215">
        <f t="shared" si="4"/>
        <v>0</v>
      </c>
      <c r="BN69" s="214"/>
      <c r="BO69" s="214"/>
      <c r="BP69" s="214"/>
      <c r="BQ69" s="214"/>
      <c r="BR69" s="214"/>
      <c r="BS69" s="214"/>
      <c r="BT69" s="214"/>
      <c r="BU69" s="214"/>
      <c r="BV69" s="214"/>
      <c r="BW69" s="214"/>
      <c r="BX69" s="214"/>
      <c r="BY69" s="254"/>
      <c r="BZ69" s="254"/>
      <c r="CA69" s="641"/>
      <c r="CB69" s="215">
        <v>25000000</v>
      </c>
      <c r="CC69" s="215"/>
      <c r="CD69" s="215"/>
      <c r="CE69" s="215"/>
      <c r="CF69" s="215"/>
      <c r="CG69" s="215"/>
      <c r="CH69" s="215"/>
      <c r="CI69" s="215"/>
      <c r="CJ69" s="215"/>
      <c r="CK69" s="215"/>
      <c r="CL69" s="215"/>
      <c r="CM69" s="215"/>
      <c r="CN69" s="215"/>
      <c r="CO69" s="646"/>
      <c r="CP69" s="215">
        <f>+CB69</f>
        <v>25000000</v>
      </c>
      <c r="CQ69" s="216"/>
      <c r="CR69" s="216"/>
      <c r="CS69" s="216"/>
      <c r="CT69" s="216"/>
      <c r="CU69" s="216"/>
      <c r="CV69" s="216"/>
      <c r="CW69" s="216"/>
      <c r="CX69" s="216"/>
      <c r="CY69" s="216"/>
      <c r="CZ69" s="216"/>
      <c r="DA69" s="216"/>
      <c r="DB69" s="216"/>
      <c r="DC69" s="650"/>
      <c r="DD69" s="215">
        <f>+CP69</f>
        <v>25000000</v>
      </c>
      <c r="DE69" s="216"/>
      <c r="DF69" s="216"/>
      <c r="DG69" s="216"/>
      <c r="DH69" s="216"/>
      <c r="DI69" s="216"/>
      <c r="DJ69" s="216"/>
      <c r="DK69" s="216"/>
      <c r="DL69" s="216"/>
      <c r="DM69" s="216"/>
      <c r="DN69" s="216"/>
      <c r="DO69" s="216"/>
      <c r="DP69" s="216"/>
      <c r="DQ69" s="650"/>
      <c r="DR69" s="215">
        <f>+DD69</f>
        <v>25000000</v>
      </c>
      <c r="DS69" s="216"/>
      <c r="DT69" s="216"/>
      <c r="DU69" s="216"/>
      <c r="DV69" s="216"/>
      <c r="DW69" s="216"/>
      <c r="DX69" s="216"/>
      <c r="DY69" s="216"/>
      <c r="DZ69" s="216"/>
      <c r="EA69" s="216"/>
      <c r="EB69" s="216"/>
      <c r="EC69" s="216"/>
      <c r="ED69" s="216"/>
      <c r="EE69" s="653"/>
      <c r="EF69" s="662"/>
      <c r="EG69" s="333"/>
      <c r="EH69" s="333"/>
    </row>
    <row r="70" spans="1:138" s="217" customFormat="1" ht="45" customHeight="1">
      <c r="A70" s="395"/>
      <c r="B70" s="388"/>
      <c r="C70" s="397"/>
      <c r="D70" s="397"/>
      <c r="E70" s="399"/>
      <c r="F70" s="399"/>
      <c r="G70" s="399"/>
      <c r="H70" s="399"/>
      <c r="I70" s="399"/>
      <c r="J70" s="401"/>
      <c r="K70" s="386"/>
      <c r="L70" s="386"/>
      <c r="M70" s="401"/>
      <c r="N70" s="386"/>
      <c r="O70" s="386"/>
      <c r="P70" s="416"/>
      <c r="Q70" s="386"/>
      <c r="R70" s="339"/>
      <c r="S70" s="386"/>
      <c r="T70" s="342"/>
      <c r="U70" s="342"/>
      <c r="V70" s="342"/>
      <c r="W70" s="342"/>
      <c r="X70" s="342"/>
      <c r="Y70" s="342"/>
      <c r="Z70" s="342"/>
      <c r="AA70" s="342"/>
      <c r="AB70" s="342"/>
      <c r="AC70" s="342"/>
      <c r="AD70" s="412"/>
      <c r="AE70" s="342"/>
      <c r="AF70" s="342"/>
      <c r="AG70" s="250" t="s">
        <v>326</v>
      </c>
      <c r="AH70" s="98">
        <v>0.05</v>
      </c>
      <c r="AI70" s="255"/>
      <c r="AJ70" s="255"/>
      <c r="AK70" s="67"/>
      <c r="AL70" s="187">
        <v>1</v>
      </c>
      <c r="AM70" s="244">
        <f t="shared" si="7"/>
        <v>1</v>
      </c>
      <c r="AN70" s="252" t="s">
        <v>249</v>
      </c>
      <c r="AO70" s="204" t="s">
        <v>478</v>
      </c>
      <c r="AP70" s="182" t="s">
        <v>419</v>
      </c>
      <c r="AQ70" s="222" t="s">
        <v>204</v>
      </c>
      <c r="AR70" s="431"/>
      <c r="AS70" s="333"/>
      <c r="AT70" s="336"/>
      <c r="AU70" s="368"/>
      <c r="AV70" s="212"/>
      <c r="AW70" s="366"/>
      <c r="AX70" s="333"/>
      <c r="AY70" s="333"/>
      <c r="AZ70" s="333"/>
      <c r="BA70" s="215"/>
      <c r="BB70" s="215"/>
      <c r="BC70" s="215"/>
      <c r="BD70" s="215"/>
      <c r="BE70" s="215"/>
      <c r="BF70" s="215"/>
      <c r="BG70" s="215"/>
      <c r="BH70" s="215"/>
      <c r="BI70" s="215"/>
      <c r="BJ70" s="215"/>
      <c r="BK70" s="215"/>
      <c r="BL70" s="215"/>
      <c r="BM70" s="215">
        <f t="shared" si="4"/>
        <v>0</v>
      </c>
      <c r="BN70" s="214"/>
      <c r="BO70" s="214"/>
      <c r="BP70" s="214"/>
      <c r="BQ70" s="214"/>
      <c r="BR70" s="214"/>
      <c r="BS70" s="214"/>
      <c r="BT70" s="214"/>
      <c r="BU70" s="214"/>
      <c r="BV70" s="214"/>
      <c r="BW70" s="214"/>
      <c r="BX70" s="214"/>
      <c r="BY70" s="254"/>
      <c r="BZ70" s="254"/>
      <c r="CA70" s="641"/>
      <c r="CB70" s="215"/>
      <c r="CC70" s="215"/>
      <c r="CD70" s="215"/>
      <c r="CE70" s="215"/>
      <c r="CF70" s="215"/>
      <c r="CG70" s="215"/>
      <c r="CH70" s="215"/>
      <c r="CI70" s="215"/>
      <c r="CJ70" s="215"/>
      <c r="CK70" s="215"/>
      <c r="CL70" s="215"/>
      <c r="CM70" s="215"/>
      <c r="CN70" s="215"/>
      <c r="CO70" s="646"/>
      <c r="CP70" s="215"/>
      <c r="CQ70" s="216"/>
      <c r="CR70" s="216"/>
      <c r="CS70" s="216"/>
      <c r="CT70" s="216"/>
      <c r="CU70" s="216"/>
      <c r="CV70" s="216"/>
      <c r="CW70" s="216"/>
      <c r="CX70" s="216"/>
      <c r="CY70" s="216"/>
      <c r="CZ70" s="216"/>
      <c r="DA70" s="216"/>
      <c r="DB70" s="216"/>
      <c r="DC70" s="650"/>
      <c r="DD70" s="216"/>
      <c r="DE70" s="216"/>
      <c r="DF70" s="216"/>
      <c r="DG70" s="216"/>
      <c r="DH70" s="216"/>
      <c r="DI70" s="216"/>
      <c r="DJ70" s="216"/>
      <c r="DK70" s="216"/>
      <c r="DL70" s="216"/>
      <c r="DM70" s="216"/>
      <c r="DN70" s="216"/>
      <c r="DO70" s="216"/>
      <c r="DP70" s="216"/>
      <c r="DQ70" s="650"/>
      <c r="DR70" s="216"/>
      <c r="DS70" s="216"/>
      <c r="DT70" s="216"/>
      <c r="DU70" s="216"/>
      <c r="DV70" s="216"/>
      <c r="DW70" s="216"/>
      <c r="DX70" s="216"/>
      <c r="DY70" s="216"/>
      <c r="DZ70" s="216"/>
      <c r="EA70" s="216"/>
      <c r="EB70" s="216"/>
      <c r="EC70" s="216"/>
      <c r="ED70" s="216"/>
      <c r="EE70" s="653"/>
      <c r="EF70" s="662"/>
      <c r="EG70" s="333"/>
      <c r="EH70" s="333"/>
    </row>
    <row r="71" spans="1:138" s="217" customFormat="1" ht="43.5" customHeight="1">
      <c r="A71" s="395"/>
      <c r="B71" s="388"/>
      <c r="C71" s="397"/>
      <c r="D71" s="397"/>
      <c r="E71" s="399"/>
      <c r="F71" s="399"/>
      <c r="G71" s="399"/>
      <c r="H71" s="399"/>
      <c r="I71" s="399"/>
      <c r="J71" s="401"/>
      <c r="K71" s="386"/>
      <c r="L71" s="386"/>
      <c r="M71" s="401"/>
      <c r="N71" s="386"/>
      <c r="O71" s="386"/>
      <c r="P71" s="416"/>
      <c r="Q71" s="386"/>
      <c r="R71" s="339"/>
      <c r="S71" s="386"/>
      <c r="T71" s="342"/>
      <c r="U71" s="342"/>
      <c r="V71" s="342"/>
      <c r="W71" s="342"/>
      <c r="X71" s="342"/>
      <c r="Y71" s="342"/>
      <c r="Z71" s="342"/>
      <c r="AA71" s="342"/>
      <c r="AB71" s="342"/>
      <c r="AC71" s="342"/>
      <c r="AD71" s="412"/>
      <c r="AE71" s="342"/>
      <c r="AF71" s="342"/>
      <c r="AG71" s="666" t="s">
        <v>246</v>
      </c>
      <c r="AH71" s="601">
        <v>0.35</v>
      </c>
      <c r="AI71" s="601">
        <f>+SUMPRODUCT(AH73:AH74*AI73:AI74)</f>
        <v>0</v>
      </c>
      <c r="AJ71" s="601">
        <f>+SUMPRODUCT(AH73:AH74*AJ73:AJ74)</f>
        <v>0.35</v>
      </c>
      <c r="AK71" s="601">
        <f>+SUMPRODUCT(AH73:AH74*AK73:AK74)</f>
        <v>0.15</v>
      </c>
      <c r="AL71" s="601">
        <f>+SUMPRODUCT(AH73:AH74*AL73:AL74)</f>
        <v>0.5</v>
      </c>
      <c r="AM71" s="601">
        <f>SUM(AI71:AL71)</f>
        <v>1</v>
      </c>
      <c r="AN71" s="329"/>
      <c r="AO71" s="329"/>
      <c r="AP71" s="329"/>
      <c r="AQ71" s="329" t="s">
        <v>204</v>
      </c>
      <c r="AR71" s="431"/>
      <c r="AS71" s="333"/>
      <c r="AT71" s="336"/>
      <c r="AU71" s="368"/>
      <c r="AV71" s="253" t="s">
        <v>332</v>
      </c>
      <c r="AW71" s="366"/>
      <c r="AX71" s="333"/>
      <c r="AY71" s="333"/>
      <c r="AZ71" s="333"/>
      <c r="BA71" s="215"/>
      <c r="BB71" s="215"/>
      <c r="BC71" s="215"/>
      <c r="BD71" s="215"/>
      <c r="BE71" s="215"/>
      <c r="BF71" s="215"/>
      <c r="BG71" s="215"/>
      <c r="BH71" s="215"/>
      <c r="BI71" s="215"/>
      <c r="BJ71" s="215"/>
      <c r="BK71" s="215"/>
      <c r="BL71" s="215"/>
      <c r="BM71" s="215">
        <f t="shared" si="4"/>
        <v>0</v>
      </c>
      <c r="BN71" s="214"/>
      <c r="BO71" s="214"/>
      <c r="BP71" s="214"/>
      <c r="BQ71" s="214"/>
      <c r="BR71" s="214"/>
      <c r="BS71" s="214"/>
      <c r="BT71" s="214"/>
      <c r="BU71" s="214"/>
      <c r="BV71" s="214"/>
      <c r="BW71" s="214"/>
      <c r="BX71" s="214"/>
      <c r="BY71" s="254"/>
      <c r="BZ71" s="254"/>
      <c r="CA71" s="641"/>
      <c r="CB71" s="213">
        <v>60000000</v>
      </c>
      <c r="CC71" s="215"/>
      <c r="CD71" s="215"/>
      <c r="CE71" s="215"/>
      <c r="CF71" s="215"/>
      <c r="CG71" s="215"/>
      <c r="CH71" s="215"/>
      <c r="CI71" s="215"/>
      <c r="CJ71" s="215"/>
      <c r="CK71" s="215"/>
      <c r="CL71" s="215"/>
      <c r="CM71" s="215"/>
      <c r="CN71" s="215"/>
      <c r="CO71" s="646"/>
      <c r="CP71" s="215">
        <f>+CB71</f>
        <v>60000000</v>
      </c>
      <c r="CQ71" s="216"/>
      <c r="CR71" s="216"/>
      <c r="CS71" s="216"/>
      <c r="CT71" s="216"/>
      <c r="CU71" s="216"/>
      <c r="CV71" s="216"/>
      <c r="CW71" s="216"/>
      <c r="CX71" s="216"/>
      <c r="CY71" s="216"/>
      <c r="CZ71" s="216"/>
      <c r="DA71" s="216"/>
      <c r="DB71" s="216"/>
      <c r="DC71" s="650"/>
      <c r="DD71" s="215">
        <f>+CP71</f>
        <v>60000000</v>
      </c>
      <c r="DE71" s="216"/>
      <c r="DF71" s="216"/>
      <c r="DG71" s="216"/>
      <c r="DH71" s="216"/>
      <c r="DI71" s="216"/>
      <c r="DJ71" s="216"/>
      <c r="DK71" s="216"/>
      <c r="DL71" s="216"/>
      <c r="DM71" s="216"/>
      <c r="DN71" s="216"/>
      <c r="DO71" s="216"/>
      <c r="DP71" s="216"/>
      <c r="DQ71" s="650"/>
      <c r="DR71" s="215">
        <f>+DD71</f>
        <v>60000000</v>
      </c>
      <c r="DS71" s="216"/>
      <c r="DT71" s="216"/>
      <c r="DU71" s="216"/>
      <c r="DV71" s="216"/>
      <c r="DW71" s="216"/>
      <c r="DX71" s="216"/>
      <c r="DY71" s="216"/>
      <c r="DZ71" s="216"/>
      <c r="EA71" s="216"/>
      <c r="EB71" s="216"/>
      <c r="EC71" s="216"/>
      <c r="ED71" s="216"/>
      <c r="EE71" s="653"/>
      <c r="EF71" s="662"/>
      <c r="EG71" s="333"/>
      <c r="EH71" s="333"/>
    </row>
    <row r="72" spans="1:138" s="217" customFormat="1" ht="32.25" customHeight="1">
      <c r="A72" s="395"/>
      <c r="B72" s="388"/>
      <c r="C72" s="397"/>
      <c r="D72" s="397"/>
      <c r="E72" s="399"/>
      <c r="F72" s="399"/>
      <c r="G72" s="399"/>
      <c r="H72" s="399"/>
      <c r="I72" s="399"/>
      <c r="J72" s="401"/>
      <c r="K72" s="386"/>
      <c r="L72" s="386"/>
      <c r="M72" s="401"/>
      <c r="N72" s="386"/>
      <c r="O72" s="386"/>
      <c r="P72" s="416"/>
      <c r="Q72" s="386"/>
      <c r="R72" s="339"/>
      <c r="S72" s="386"/>
      <c r="T72" s="342"/>
      <c r="U72" s="342"/>
      <c r="V72" s="342"/>
      <c r="W72" s="342"/>
      <c r="X72" s="342"/>
      <c r="Y72" s="342"/>
      <c r="Z72" s="342"/>
      <c r="AA72" s="342"/>
      <c r="AB72" s="342"/>
      <c r="AC72" s="342"/>
      <c r="AD72" s="412"/>
      <c r="AE72" s="342"/>
      <c r="AF72" s="342"/>
      <c r="AG72" s="667"/>
      <c r="AH72" s="602"/>
      <c r="AI72" s="602"/>
      <c r="AJ72" s="602"/>
      <c r="AK72" s="602"/>
      <c r="AL72" s="602"/>
      <c r="AM72" s="602"/>
      <c r="AN72" s="331"/>
      <c r="AO72" s="331"/>
      <c r="AP72" s="331"/>
      <c r="AQ72" s="331"/>
      <c r="AR72" s="431"/>
      <c r="AS72" s="333"/>
      <c r="AT72" s="336"/>
      <c r="AU72" s="368"/>
      <c r="AV72" s="197" t="s">
        <v>481</v>
      </c>
      <c r="AW72" s="366"/>
      <c r="AX72" s="333"/>
      <c r="AY72" s="333"/>
      <c r="AZ72" s="333"/>
      <c r="BA72" s="215"/>
      <c r="BB72" s="215"/>
      <c r="BC72" s="215"/>
      <c r="BD72" s="215"/>
      <c r="BE72" s="215"/>
      <c r="BF72" s="215"/>
      <c r="BG72" s="215"/>
      <c r="BH72" s="215"/>
      <c r="BI72" s="215"/>
      <c r="BJ72" s="215"/>
      <c r="BK72" s="215"/>
      <c r="BL72" s="215"/>
      <c r="BM72" s="215"/>
      <c r="BN72" s="254"/>
      <c r="BO72" s="214"/>
      <c r="BP72" s="214"/>
      <c r="BQ72" s="214"/>
      <c r="BR72" s="214"/>
      <c r="BS72" s="214"/>
      <c r="BT72" s="214"/>
      <c r="BU72" s="214"/>
      <c r="BV72" s="214"/>
      <c r="BW72" s="214"/>
      <c r="BX72" s="214"/>
      <c r="BY72" s="254"/>
      <c r="BZ72" s="254"/>
      <c r="CA72" s="641"/>
      <c r="CB72" s="213">
        <v>70000000</v>
      </c>
      <c r="CC72" s="215"/>
      <c r="CD72" s="215"/>
      <c r="CE72" s="215"/>
      <c r="CF72" s="215"/>
      <c r="CG72" s="215"/>
      <c r="CH72" s="215"/>
      <c r="CI72" s="215"/>
      <c r="CJ72" s="215"/>
      <c r="CK72" s="215"/>
      <c r="CL72" s="215"/>
      <c r="CM72" s="215"/>
      <c r="CN72" s="215"/>
      <c r="CO72" s="646"/>
      <c r="CP72" s="215">
        <v>70000000</v>
      </c>
      <c r="CQ72" s="216"/>
      <c r="CR72" s="216"/>
      <c r="CS72" s="216"/>
      <c r="CT72" s="216"/>
      <c r="CU72" s="216"/>
      <c r="CV72" s="216"/>
      <c r="CW72" s="216"/>
      <c r="CX72" s="216"/>
      <c r="CY72" s="216"/>
      <c r="CZ72" s="216"/>
      <c r="DA72" s="216"/>
      <c r="DB72" s="216"/>
      <c r="DC72" s="650"/>
      <c r="DD72" s="215">
        <v>70000000</v>
      </c>
      <c r="DE72" s="216"/>
      <c r="DF72" s="216"/>
      <c r="DG72" s="216"/>
      <c r="DH72" s="216"/>
      <c r="DI72" s="216"/>
      <c r="DJ72" s="216"/>
      <c r="DK72" s="216"/>
      <c r="DL72" s="216"/>
      <c r="DM72" s="216"/>
      <c r="DN72" s="216"/>
      <c r="DO72" s="216"/>
      <c r="DP72" s="216"/>
      <c r="DQ72" s="650"/>
      <c r="DR72" s="215">
        <v>70000000</v>
      </c>
      <c r="DS72" s="216"/>
      <c r="DT72" s="216"/>
      <c r="DU72" s="216"/>
      <c r="DV72" s="216"/>
      <c r="DW72" s="216"/>
      <c r="DX72" s="216"/>
      <c r="DY72" s="216"/>
      <c r="DZ72" s="216"/>
      <c r="EA72" s="216"/>
      <c r="EB72" s="216"/>
      <c r="EC72" s="216"/>
      <c r="ED72" s="216"/>
      <c r="EE72" s="653"/>
      <c r="EF72" s="662"/>
      <c r="EG72" s="333"/>
      <c r="EH72" s="333"/>
    </row>
    <row r="73" spans="1:138" s="217" customFormat="1" ht="36" customHeight="1">
      <c r="A73" s="395"/>
      <c r="B73" s="388"/>
      <c r="C73" s="397"/>
      <c r="D73" s="397"/>
      <c r="E73" s="399"/>
      <c r="F73" s="399"/>
      <c r="G73" s="399"/>
      <c r="H73" s="399"/>
      <c r="I73" s="399"/>
      <c r="J73" s="401"/>
      <c r="K73" s="386"/>
      <c r="L73" s="386"/>
      <c r="M73" s="401"/>
      <c r="N73" s="386"/>
      <c r="O73" s="386"/>
      <c r="P73" s="416"/>
      <c r="Q73" s="386"/>
      <c r="R73" s="339"/>
      <c r="S73" s="386"/>
      <c r="T73" s="342"/>
      <c r="U73" s="342"/>
      <c r="V73" s="342"/>
      <c r="W73" s="342"/>
      <c r="X73" s="342"/>
      <c r="Y73" s="342"/>
      <c r="Z73" s="342"/>
      <c r="AA73" s="342"/>
      <c r="AB73" s="342"/>
      <c r="AC73" s="342"/>
      <c r="AD73" s="412"/>
      <c r="AE73" s="342"/>
      <c r="AF73" s="342"/>
      <c r="AG73" s="256" t="s">
        <v>247</v>
      </c>
      <c r="AH73" s="93">
        <v>0.7</v>
      </c>
      <c r="AI73" s="255"/>
      <c r="AJ73" s="181">
        <v>0.5</v>
      </c>
      <c r="AK73" s="187"/>
      <c r="AL73" s="187">
        <v>0.5</v>
      </c>
      <c r="AM73" s="235">
        <f>SUM(AI73:AL73)</f>
        <v>1</v>
      </c>
      <c r="AN73" s="248">
        <v>45280</v>
      </c>
      <c r="AO73" s="233" t="s">
        <v>474</v>
      </c>
      <c r="AP73" s="236"/>
      <c r="AQ73" s="222" t="s">
        <v>204</v>
      </c>
      <c r="AR73" s="431"/>
      <c r="AS73" s="333"/>
      <c r="AT73" s="336"/>
      <c r="AU73" s="368"/>
      <c r="AV73" s="212" t="s">
        <v>250</v>
      </c>
      <c r="AW73" s="366"/>
      <c r="AX73" s="333"/>
      <c r="AY73" s="333"/>
      <c r="AZ73" s="333"/>
      <c r="BA73" s="215"/>
      <c r="BB73" s="215"/>
      <c r="BC73" s="215"/>
      <c r="BD73" s="215"/>
      <c r="BE73" s="215">
        <v>34171000</v>
      </c>
      <c r="BF73" s="215"/>
      <c r="BG73" s="215"/>
      <c r="BH73" s="215"/>
      <c r="BI73" s="215"/>
      <c r="BJ73" s="215"/>
      <c r="BK73" s="215"/>
      <c r="BL73" s="215"/>
      <c r="BM73" s="215">
        <f t="shared" si="4"/>
        <v>34171000</v>
      </c>
      <c r="BN73" s="214"/>
      <c r="BO73" s="214"/>
      <c r="BP73" s="214"/>
      <c r="BQ73" s="214"/>
      <c r="BR73" s="214"/>
      <c r="BS73" s="214"/>
      <c r="BT73" s="214"/>
      <c r="BU73" s="214"/>
      <c r="BV73" s="214"/>
      <c r="BW73" s="214"/>
      <c r="BX73" s="214"/>
      <c r="BY73" s="254">
        <v>34171000</v>
      </c>
      <c r="BZ73" s="254"/>
      <c r="CA73" s="641"/>
      <c r="CC73" s="215"/>
      <c r="CD73" s="215"/>
      <c r="CE73" s="215"/>
      <c r="CF73" s="215"/>
      <c r="CG73" s="215"/>
      <c r="CH73" s="215"/>
      <c r="CI73" s="215"/>
      <c r="CJ73" s="215"/>
      <c r="CK73" s="215"/>
      <c r="CL73" s="215"/>
      <c r="CM73" s="215">
        <v>34171000</v>
      </c>
      <c r="CN73" s="215"/>
      <c r="CO73" s="646"/>
      <c r="CP73" s="215">
        <f>+CB73</f>
        <v>0</v>
      </c>
      <c r="CQ73" s="216"/>
      <c r="CR73" s="216"/>
      <c r="CS73" s="216"/>
      <c r="CT73" s="216"/>
      <c r="CU73" s="216"/>
      <c r="CV73" s="216"/>
      <c r="CW73" s="216"/>
      <c r="CX73" s="216"/>
      <c r="CY73" s="216"/>
      <c r="CZ73" s="216"/>
      <c r="DA73" s="216"/>
      <c r="DB73" s="216"/>
      <c r="DC73" s="650"/>
      <c r="DD73" s="215">
        <f>+CP73</f>
        <v>0</v>
      </c>
      <c r="DE73" s="216"/>
      <c r="DF73" s="216"/>
      <c r="DG73" s="216"/>
      <c r="DH73" s="216"/>
      <c r="DI73" s="216"/>
      <c r="DJ73" s="216"/>
      <c r="DK73" s="216"/>
      <c r="DL73" s="216"/>
      <c r="DM73" s="216"/>
      <c r="DN73" s="216"/>
      <c r="DO73" s="216"/>
      <c r="DP73" s="216"/>
      <c r="DQ73" s="650"/>
      <c r="DR73" s="215">
        <f>+DD73</f>
        <v>0</v>
      </c>
      <c r="DS73" s="216"/>
      <c r="DT73" s="216"/>
      <c r="DU73" s="216"/>
      <c r="DV73" s="216"/>
      <c r="DW73" s="216"/>
      <c r="DX73" s="216"/>
      <c r="DY73" s="216"/>
      <c r="DZ73" s="216"/>
      <c r="EA73" s="216"/>
      <c r="EB73" s="216"/>
      <c r="EC73" s="216"/>
      <c r="ED73" s="216"/>
      <c r="EE73" s="653"/>
      <c r="EF73" s="662"/>
      <c r="EG73" s="333"/>
      <c r="EH73" s="333"/>
    </row>
    <row r="74" spans="1:138" s="217" customFormat="1" ht="48" customHeight="1">
      <c r="A74" s="395"/>
      <c r="B74" s="388"/>
      <c r="C74" s="397"/>
      <c r="D74" s="397"/>
      <c r="E74" s="399"/>
      <c r="F74" s="399"/>
      <c r="G74" s="399"/>
      <c r="H74" s="399"/>
      <c r="I74" s="399"/>
      <c r="J74" s="401"/>
      <c r="K74" s="386"/>
      <c r="L74" s="386"/>
      <c r="M74" s="401"/>
      <c r="N74" s="386"/>
      <c r="O74" s="386"/>
      <c r="P74" s="416"/>
      <c r="Q74" s="386"/>
      <c r="R74" s="339"/>
      <c r="S74" s="386"/>
      <c r="T74" s="342"/>
      <c r="U74" s="342"/>
      <c r="V74" s="342"/>
      <c r="W74" s="342"/>
      <c r="X74" s="342"/>
      <c r="Y74" s="342"/>
      <c r="Z74" s="342"/>
      <c r="AA74" s="342"/>
      <c r="AB74" s="342"/>
      <c r="AC74" s="342"/>
      <c r="AD74" s="412"/>
      <c r="AE74" s="342"/>
      <c r="AF74" s="342"/>
      <c r="AG74" s="256" t="s">
        <v>248</v>
      </c>
      <c r="AH74" s="93">
        <v>0.3</v>
      </c>
      <c r="AI74" s="255"/>
      <c r="AJ74" s="257"/>
      <c r="AK74" s="181">
        <v>0.5</v>
      </c>
      <c r="AL74" s="187">
        <v>0.5</v>
      </c>
      <c r="AM74" s="235">
        <f>SUM(AI74:AL74)</f>
        <v>1</v>
      </c>
      <c r="AN74" s="248">
        <v>45280</v>
      </c>
      <c r="AO74" s="233" t="s">
        <v>443</v>
      </c>
      <c r="AP74" s="236"/>
      <c r="AQ74" s="222" t="s">
        <v>204</v>
      </c>
      <c r="AR74" s="431"/>
      <c r="AS74" s="333"/>
      <c r="AT74" s="336"/>
      <c r="AU74" s="368"/>
      <c r="AV74" s="253" t="s">
        <v>332</v>
      </c>
      <c r="AW74" s="366"/>
      <c r="AX74" s="333"/>
      <c r="AY74" s="333"/>
      <c r="AZ74" s="333"/>
      <c r="BA74" s="215"/>
      <c r="BB74" s="215"/>
      <c r="BC74" s="215"/>
      <c r="BD74" s="215"/>
      <c r="BE74" s="215"/>
      <c r="BF74" s="215"/>
      <c r="BG74" s="215"/>
      <c r="BH74" s="215"/>
      <c r="BI74" s="215"/>
      <c r="BJ74" s="215"/>
      <c r="BK74" s="215"/>
      <c r="BL74" s="215"/>
      <c r="BM74" s="215">
        <f t="shared" si="4"/>
        <v>0</v>
      </c>
      <c r="BN74" s="214"/>
      <c r="BO74" s="214"/>
      <c r="BP74" s="214"/>
      <c r="BQ74" s="214"/>
      <c r="BR74" s="214"/>
      <c r="BS74" s="214"/>
      <c r="BT74" s="214"/>
      <c r="BU74" s="214"/>
      <c r="BV74" s="214"/>
      <c r="BW74" s="214"/>
      <c r="BX74" s="214"/>
      <c r="BY74" s="254"/>
      <c r="BZ74" s="254"/>
      <c r="CA74" s="641"/>
      <c r="CB74" s="215">
        <v>10000000</v>
      </c>
      <c r="CC74" s="215"/>
      <c r="CD74" s="215"/>
      <c r="CE74" s="215"/>
      <c r="CF74" s="215"/>
      <c r="CG74" s="215"/>
      <c r="CH74" s="215"/>
      <c r="CI74" s="215"/>
      <c r="CJ74" s="215"/>
      <c r="CK74" s="215"/>
      <c r="CL74" s="215"/>
      <c r="CM74" s="215"/>
      <c r="CN74" s="215"/>
      <c r="CO74" s="646"/>
      <c r="CP74" s="215">
        <f>+CB74</f>
        <v>10000000</v>
      </c>
      <c r="CQ74" s="216"/>
      <c r="CR74" s="216"/>
      <c r="CS74" s="216"/>
      <c r="CT74" s="216"/>
      <c r="CU74" s="216"/>
      <c r="CV74" s="216"/>
      <c r="CW74" s="216"/>
      <c r="CX74" s="216"/>
      <c r="CY74" s="216"/>
      <c r="CZ74" s="216"/>
      <c r="DA74" s="216"/>
      <c r="DB74" s="216"/>
      <c r="DC74" s="650"/>
      <c r="DD74" s="215">
        <f>+CP74</f>
        <v>10000000</v>
      </c>
      <c r="DE74" s="216"/>
      <c r="DF74" s="216"/>
      <c r="DG74" s="216"/>
      <c r="DH74" s="216"/>
      <c r="DI74" s="216"/>
      <c r="DJ74" s="216"/>
      <c r="DK74" s="216"/>
      <c r="DL74" s="216"/>
      <c r="DM74" s="216"/>
      <c r="DN74" s="216"/>
      <c r="DO74" s="216"/>
      <c r="DP74" s="216"/>
      <c r="DQ74" s="650"/>
      <c r="DR74" s="215">
        <f>+DD74</f>
        <v>10000000</v>
      </c>
      <c r="DS74" s="216"/>
      <c r="DT74" s="216"/>
      <c r="DU74" s="216"/>
      <c r="DV74" s="216"/>
      <c r="DW74" s="216"/>
      <c r="DX74" s="216"/>
      <c r="DY74" s="216"/>
      <c r="DZ74" s="216"/>
      <c r="EA74" s="216"/>
      <c r="EB74" s="216"/>
      <c r="EC74" s="216"/>
      <c r="ED74" s="216"/>
      <c r="EE74" s="653"/>
      <c r="EF74" s="662"/>
      <c r="EG74" s="333"/>
      <c r="EH74" s="333"/>
    </row>
    <row r="75" spans="1:138" s="217" customFormat="1" ht="60" customHeight="1">
      <c r="A75" s="395"/>
      <c r="B75" s="388"/>
      <c r="C75" s="397"/>
      <c r="D75" s="397"/>
      <c r="E75" s="399"/>
      <c r="F75" s="399"/>
      <c r="G75" s="399"/>
      <c r="H75" s="399"/>
      <c r="I75" s="399"/>
      <c r="J75" s="401"/>
      <c r="K75" s="386"/>
      <c r="L75" s="386"/>
      <c r="M75" s="401"/>
      <c r="N75" s="386"/>
      <c r="O75" s="386"/>
      <c r="P75" s="416"/>
      <c r="Q75" s="386"/>
      <c r="R75" s="339"/>
      <c r="S75" s="386"/>
      <c r="T75" s="342"/>
      <c r="U75" s="342"/>
      <c r="V75" s="342"/>
      <c r="W75" s="342"/>
      <c r="X75" s="342"/>
      <c r="Y75" s="342"/>
      <c r="Z75" s="342"/>
      <c r="AA75" s="342"/>
      <c r="AB75" s="342"/>
      <c r="AC75" s="342"/>
      <c r="AD75" s="412"/>
      <c r="AE75" s="342"/>
      <c r="AF75" s="342"/>
      <c r="AG75" s="250" t="s">
        <v>298</v>
      </c>
      <c r="AH75" s="98">
        <v>0.2</v>
      </c>
      <c r="AI75" s="255"/>
      <c r="AJ75" s="255"/>
      <c r="AK75" s="67"/>
      <c r="AL75" s="187">
        <v>1</v>
      </c>
      <c r="AM75" s="235">
        <f>SUM(AI75:AL75)</f>
        <v>1</v>
      </c>
      <c r="AN75" s="252">
        <v>45168</v>
      </c>
      <c r="AO75" s="233" t="s">
        <v>473</v>
      </c>
      <c r="AP75" s="236"/>
      <c r="AQ75" s="222" t="s">
        <v>204</v>
      </c>
      <c r="AR75" s="431"/>
      <c r="AS75" s="333"/>
      <c r="AT75" s="336"/>
      <c r="AU75" s="368"/>
      <c r="AV75" s="253" t="s">
        <v>332</v>
      </c>
      <c r="AW75" s="365"/>
      <c r="AX75" s="334"/>
      <c r="AY75" s="334"/>
      <c r="AZ75" s="334"/>
      <c r="BA75" s="215"/>
      <c r="BB75" s="215"/>
      <c r="BC75" s="215"/>
      <c r="BD75" s="215"/>
      <c r="BE75" s="215"/>
      <c r="BF75" s="215"/>
      <c r="BG75" s="215"/>
      <c r="BH75" s="215"/>
      <c r="BI75" s="215"/>
      <c r="BJ75" s="215"/>
      <c r="BK75" s="215"/>
      <c r="BL75" s="215"/>
      <c r="BM75" s="215">
        <f t="shared" si="4"/>
        <v>0</v>
      </c>
      <c r="BN75" s="214"/>
      <c r="BO75" s="214"/>
      <c r="BP75" s="214"/>
      <c r="BQ75" s="214"/>
      <c r="BR75" s="214"/>
      <c r="BS75" s="214"/>
      <c r="BT75" s="214"/>
      <c r="BU75" s="214"/>
      <c r="BV75" s="214"/>
      <c r="BW75" s="214"/>
      <c r="BX75" s="214"/>
      <c r="BY75" s="254"/>
      <c r="BZ75" s="254"/>
      <c r="CA75" s="642"/>
      <c r="CB75" s="215">
        <v>55000000</v>
      </c>
      <c r="CC75" s="215"/>
      <c r="CD75" s="215"/>
      <c r="CE75" s="215"/>
      <c r="CF75" s="215"/>
      <c r="CG75" s="215"/>
      <c r="CH75" s="215"/>
      <c r="CI75" s="215"/>
      <c r="CJ75" s="215"/>
      <c r="CK75" s="215"/>
      <c r="CL75" s="215"/>
      <c r="CM75" s="215"/>
      <c r="CN75" s="215"/>
      <c r="CO75" s="647"/>
      <c r="CP75" s="215">
        <f>+CB75</f>
        <v>55000000</v>
      </c>
      <c r="CQ75" s="216"/>
      <c r="CR75" s="216"/>
      <c r="CS75" s="216"/>
      <c r="CT75" s="216"/>
      <c r="CU75" s="216"/>
      <c r="CV75" s="216"/>
      <c r="CW75" s="216"/>
      <c r="CX75" s="216"/>
      <c r="CY75" s="216"/>
      <c r="CZ75" s="216"/>
      <c r="DA75" s="216"/>
      <c r="DB75" s="216"/>
      <c r="DC75" s="651"/>
      <c r="DD75" s="215">
        <f>+CP75</f>
        <v>55000000</v>
      </c>
      <c r="DE75" s="216"/>
      <c r="DF75" s="216"/>
      <c r="DG75" s="216"/>
      <c r="DH75" s="216"/>
      <c r="DI75" s="216"/>
      <c r="DJ75" s="216"/>
      <c r="DK75" s="216"/>
      <c r="DL75" s="216"/>
      <c r="DM75" s="216"/>
      <c r="DN75" s="216"/>
      <c r="DO75" s="216"/>
      <c r="DP75" s="216"/>
      <c r="DQ75" s="651"/>
      <c r="DR75" s="215">
        <f>+DD75</f>
        <v>55000000</v>
      </c>
      <c r="DS75" s="216"/>
      <c r="DT75" s="216"/>
      <c r="DU75" s="216"/>
      <c r="DV75" s="216"/>
      <c r="DW75" s="216"/>
      <c r="DX75" s="216"/>
      <c r="DY75" s="216"/>
      <c r="DZ75" s="216"/>
      <c r="EA75" s="216"/>
      <c r="EB75" s="216"/>
      <c r="EC75" s="216"/>
      <c r="ED75" s="216"/>
      <c r="EE75" s="654"/>
      <c r="EF75" s="602"/>
      <c r="EG75" s="334"/>
      <c r="EH75" s="334"/>
    </row>
    <row r="76" spans="1:138" s="217" customFormat="1" ht="75.75" customHeight="1">
      <c r="A76" s="329" t="s">
        <v>123</v>
      </c>
      <c r="B76" s="329" t="s">
        <v>226</v>
      </c>
      <c r="C76" s="329">
        <v>0.12</v>
      </c>
      <c r="D76" s="329">
        <v>0.14000000000000001</v>
      </c>
      <c r="E76" s="329">
        <v>5.0000000000000001E-3</v>
      </c>
      <c r="F76" s="329">
        <v>5.0000000000000001E-3</v>
      </c>
      <c r="G76" s="329">
        <v>5.0000000000000001E-3</v>
      </c>
      <c r="H76" s="329">
        <v>5.0000000000000001E-3</v>
      </c>
      <c r="I76" s="329" t="s">
        <v>124</v>
      </c>
      <c r="J76" s="329">
        <v>33</v>
      </c>
      <c r="K76" s="329" t="s">
        <v>127</v>
      </c>
      <c r="L76" s="329" t="s">
        <v>219</v>
      </c>
      <c r="M76" s="329">
        <v>3301</v>
      </c>
      <c r="N76" s="329" t="s">
        <v>227</v>
      </c>
      <c r="O76" s="329" t="s">
        <v>207</v>
      </c>
      <c r="P76" s="329" t="s">
        <v>165</v>
      </c>
      <c r="Q76" s="230" t="s">
        <v>228</v>
      </c>
      <c r="R76" s="338" t="s">
        <v>229</v>
      </c>
      <c r="S76" s="332" t="s">
        <v>230</v>
      </c>
      <c r="T76" s="341" t="s">
        <v>231</v>
      </c>
      <c r="U76" s="341">
        <v>4</v>
      </c>
      <c r="V76" s="341" t="s">
        <v>144</v>
      </c>
      <c r="W76" s="341">
        <v>3</v>
      </c>
      <c r="X76" s="341">
        <v>0</v>
      </c>
      <c r="Y76" s="341">
        <v>1</v>
      </c>
      <c r="Z76" s="341">
        <v>1</v>
      </c>
      <c r="AA76" s="341">
        <v>1</v>
      </c>
      <c r="AB76" s="341" t="s">
        <v>146</v>
      </c>
      <c r="AC76" s="341">
        <v>1</v>
      </c>
      <c r="AD76" s="341">
        <f t="shared" ref="AD76" si="8">AC76*AF76</f>
        <v>1</v>
      </c>
      <c r="AE76" s="370">
        <f>AH76*AK76</f>
        <v>0</v>
      </c>
      <c r="AF76" s="370">
        <f>AH76*AM76</f>
        <v>1</v>
      </c>
      <c r="AG76" s="376" t="s">
        <v>268</v>
      </c>
      <c r="AH76" s="354">
        <v>1</v>
      </c>
      <c r="AI76" s="354"/>
      <c r="AJ76" s="354">
        <v>1</v>
      </c>
      <c r="AK76" s="354"/>
      <c r="AL76" s="354"/>
      <c r="AM76" s="601">
        <f>SUM(AI76:AL78)</f>
        <v>1</v>
      </c>
      <c r="AN76" s="354" t="s">
        <v>147</v>
      </c>
      <c r="AO76" s="354" t="s">
        <v>430</v>
      </c>
      <c r="AP76" s="663" t="s">
        <v>419</v>
      </c>
      <c r="AQ76" s="332" t="s">
        <v>204</v>
      </c>
      <c r="AR76" s="332" t="s">
        <v>157</v>
      </c>
      <c r="AS76" s="216" t="s">
        <v>154</v>
      </c>
      <c r="AT76" s="258">
        <v>2021768920045</v>
      </c>
      <c r="AU76" s="512">
        <v>11318267007.450001</v>
      </c>
      <c r="AV76" s="182" t="s">
        <v>258</v>
      </c>
      <c r="AW76" s="182" t="s">
        <v>241</v>
      </c>
      <c r="AX76" s="259" t="s">
        <v>6</v>
      </c>
      <c r="AY76" s="216">
        <v>96220</v>
      </c>
      <c r="AZ76" s="260" t="s">
        <v>13</v>
      </c>
      <c r="BA76" s="215"/>
      <c r="BB76" s="215"/>
      <c r="BC76" s="215"/>
      <c r="BD76" s="215"/>
      <c r="BE76" s="215">
        <v>160000000</v>
      </c>
      <c r="BF76" s="215"/>
      <c r="BG76" s="215"/>
      <c r="BH76" s="215"/>
      <c r="BI76" s="215"/>
      <c r="BJ76" s="215"/>
      <c r="BK76" s="215"/>
      <c r="BL76" s="215"/>
      <c r="BM76" s="215">
        <f t="shared" si="4"/>
        <v>160000000</v>
      </c>
      <c r="BN76" s="261"/>
      <c r="BO76" s="261"/>
      <c r="BP76" s="261"/>
      <c r="BQ76" s="261"/>
      <c r="BR76" s="105"/>
      <c r="BS76" s="105"/>
      <c r="BT76" s="105"/>
      <c r="BU76" s="105"/>
      <c r="BV76" s="105"/>
      <c r="BW76" s="105"/>
      <c r="BX76" s="105"/>
      <c r="BY76" s="105">
        <v>160000000</v>
      </c>
      <c r="BZ76" s="261"/>
      <c r="CA76" s="262">
        <f>SUM(BN76:BZ76)</f>
        <v>160000000</v>
      </c>
      <c r="CB76" s="109"/>
      <c r="CC76" s="215"/>
      <c r="CD76" s="215"/>
      <c r="CE76" s="215"/>
      <c r="CF76" s="215"/>
      <c r="CG76" s="215"/>
      <c r="CH76" s="215"/>
      <c r="CI76" s="215"/>
      <c r="CJ76" s="215"/>
      <c r="CK76" s="215"/>
      <c r="CL76" s="215"/>
      <c r="CM76" s="215">
        <v>160000000</v>
      </c>
      <c r="CN76" s="215"/>
      <c r="CO76" s="263">
        <f t="shared" ref="CO76:CO82" si="9">SUM(CB76:CN76)</f>
        <v>160000000</v>
      </c>
      <c r="CP76" s="215"/>
      <c r="CQ76" s="216"/>
      <c r="CR76" s="216"/>
      <c r="CS76" s="216"/>
      <c r="CT76" s="216"/>
      <c r="CU76" s="216"/>
      <c r="CV76" s="216"/>
      <c r="CW76" s="216"/>
      <c r="CX76" s="216"/>
      <c r="CY76" s="216"/>
      <c r="CZ76" s="216"/>
      <c r="DA76" s="215">
        <f>+CM76</f>
        <v>160000000</v>
      </c>
      <c r="DB76" s="216"/>
      <c r="DC76" s="264">
        <f>SUM(CP76:DB76)</f>
        <v>160000000</v>
      </c>
      <c r="DD76" s="216"/>
      <c r="DE76" s="216"/>
      <c r="DF76" s="216"/>
      <c r="DG76" s="216"/>
      <c r="DH76" s="216"/>
      <c r="DI76" s="216"/>
      <c r="DJ76" s="216"/>
      <c r="DK76" s="216"/>
      <c r="DL76" s="216"/>
      <c r="DM76" s="216"/>
      <c r="DN76" s="216"/>
      <c r="DO76" s="215">
        <f>+DA76</f>
        <v>160000000</v>
      </c>
      <c r="DP76" s="216"/>
      <c r="DQ76" s="264">
        <f>SUM(DD76:DP76)</f>
        <v>160000000</v>
      </c>
      <c r="DR76" s="216"/>
      <c r="DS76" s="216"/>
      <c r="DT76" s="216"/>
      <c r="DU76" s="216"/>
      <c r="DV76" s="216"/>
      <c r="DW76" s="216"/>
      <c r="DX76" s="216"/>
      <c r="DY76" s="216"/>
      <c r="DZ76" s="216"/>
      <c r="EA76" s="216"/>
      <c r="EB76" s="216"/>
      <c r="EC76" s="215">
        <f>+DO76</f>
        <v>160000000</v>
      </c>
      <c r="ED76" s="216"/>
      <c r="EE76" s="265">
        <f t="shared" ref="EE76:EE82" si="10">SUM(DR76:ED76)</f>
        <v>160000000</v>
      </c>
      <c r="EF76" s="708">
        <f>+DQ76/CO76</f>
        <v>1</v>
      </c>
      <c r="EG76" s="332" t="s">
        <v>271</v>
      </c>
      <c r="EH76" s="332"/>
    </row>
    <row r="77" spans="1:138" s="217" customFormat="1" ht="75.75" customHeight="1">
      <c r="A77" s="330"/>
      <c r="B77" s="330"/>
      <c r="C77" s="330"/>
      <c r="D77" s="330"/>
      <c r="E77" s="330"/>
      <c r="F77" s="330"/>
      <c r="G77" s="330"/>
      <c r="H77" s="330"/>
      <c r="I77" s="330"/>
      <c r="J77" s="330"/>
      <c r="K77" s="330"/>
      <c r="L77" s="330"/>
      <c r="M77" s="330"/>
      <c r="N77" s="330"/>
      <c r="O77" s="330"/>
      <c r="P77" s="330"/>
      <c r="Q77" s="230"/>
      <c r="R77" s="339"/>
      <c r="S77" s="333"/>
      <c r="T77" s="342"/>
      <c r="U77" s="342"/>
      <c r="V77" s="342"/>
      <c r="W77" s="342"/>
      <c r="X77" s="342"/>
      <c r="Y77" s="342"/>
      <c r="Z77" s="342"/>
      <c r="AA77" s="342"/>
      <c r="AB77" s="342"/>
      <c r="AC77" s="342"/>
      <c r="AD77" s="342"/>
      <c r="AE77" s="371"/>
      <c r="AF77" s="371"/>
      <c r="AG77" s="377"/>
      <c r="AH77" s="356"/>
      <c r="AI77" s="356"/>
      <c r="AJ77" s="356"/>
      <c r="AK77" s="356"/>
      <c r="AL77" s="356"/>
      <c r="AM77" s="662"/>
      <c r="AN77" s="356"/>
      <c r="AO77" s="356"/>
      <c r="AP77" s="664"/>
      <c r="AQ77" s="333"/>
      <c r="AR77" s="333"/>
      <c r="AS77" s="216" t="s">
        <v>154</v>
      </c>
      <c r="AT77" s="258">
        <v>2021768920046</v>
      </c>
      <c r="AU77" s="513"/>
      <c r="AV77" s="182" t="s">
        <v>482</v>
      </c>
      <c r="AW77" s="182"/>
      <c r="AX77" s="259"/>
      <c r="AY77" s="216"/>
      <c r="AZ77" s="260"/>
      <c r="BA77" s="215"/>
      <c r="BB77" s="215"/>
      <c r="BC77" s="215"/>
      <c r="BD77" s="215"/>
      <c r="BE77" s="215"/>
      <c r="BF77" s="215"/>
      <c r="BG77" s="215"/>
      <c r="BH77" s="215"/>
      <c r="BI77" s="215"/>
      <c r="BJ77" s="215"/>
      <c r="BK77" s="215"/>
      <c r="BL77" s="215"/>
      <c r="BM77" s="215"/>
      <c r="BN77" s="261"/>
      <c r="BO77" s="261"/>
      <c r="BP77" s="261"/>
      <c r="BQ77" s="261"/>
      <c r="BR77" s="105"/>
      <c r="BS77" s="105"/>
      <c r="BT77" s="105"/>
      <c r="BU77" s="105"/>
      <c r="BV77" s="105"/>
      <c r="BW77" s="105"/>
      <c r="BX77" s="105"/>
      <c r="BY77" s="105"/>
      <c r="BZ77" s="261"/>
      <c r="CA77" s="262"/>
      <c r="CB77" s="109">
        <v>30000000</v>
      </c>
      <c r="CC77" s="215"/>
      <c r="CD77" s="215"/>
      <c r="CE77" s="215"/>
      <c r="CF77" s="215"/>
      <c r="CG77" s="215"/>
      <c r="CH77" s="215"/>
      <c r="CI77" s="215"/>
      <c r="CJ77" s="215"/>
      <c r="CK77" s="215"/>
      <c r="CL77" s="215"/>
      <c r="CM77" s="215"/>
      <c r="CN77" s="215"/>
      <c r="CO77" s="263">
        <f>+SUM(CB77:CM77)</f>
        <v>30000000</v>
      </c>
      <c r="CP77" s="215">
        <v>30000000</v>
      </c>
      <c r="CQ77" s="216"/>
      <c r="CR77" s="216"/>
      <c r="CS77" s="216"/>
      <c r="CT77" s="216"/>
      <c r="CU77" s="216"/>
      <c r="CV77" s="216"/>
      <c r="CW77" s="216"/>
      <c r="CX77" s="216"/>
      <c r="CY77" s="216"/>
      <c r="CZ77" s="216"/>
      <c r="DA77" s="215"/>
      <c r="DB77" s="216"/>
      <c r="DC77" s="264">
        <f>+SUM(CP77:DA77)</f>
        <v>30000000</v>
      </c>
      <c r="DD77" s="202">
        <v>30000000</v>
      </c>
      <c r="DE77" s="216"/>
      <c r="DF77" s="216"/>
      <c r="DG77" s="216"/>
      <c r="DH77" s="216"/>
      <c r="DI77" s="216"/>
      <c r="DJ77" s="216"/>
      <c r="DK77" s="216"/>
      <c r="DL77" s="216"/>
      <c r="DM77" s="216"/>
      <c r="DN77" s="216"/>
      <c r="DO77" s="215"/>
      <c r="DP77" s="216"/>
      <c r="DQ77" s="264">
        <f>SUM(DD77:DP77)</f>
        <v>30000000</v>
      </c>
      <c r="DR77" s="202">
        <v>30000000</v>
      </c>
      <c r="DS77" s="216"/>
      <c r="DT77" s="216"/>
      <c r="DU77" s="216"/>
      <c r="DV77" s="216"/>
      <c r="DW77" s="216"/>
      <c r="DX77" s="216"/>
      <c r="DY77" s="216"/>
      <c r="DZ77" s="216"/>
      <c r="EA77" s="216"/>
      <c r="EB77" s="216"/>
      <c r="EC77" s="215"/>
      <c r="ED77" s="216"/>
      <c r="EE77" s="265">
        <f t="shared" si="10"/>
        <v>30000000</v>
      </c>
      <c r="EF77" s="708">
        <f t="shared" ref="EF77:EF80" si="11">+DQ77/CO77</f>
        <v>1</v>
      </c>
      <c r="EG77" s="333"/>
      <c r="EH77" s="333"/>
    </row>
    <row r="78" spans="1:138" s="217" customFormat="1" ht="75.75" customHeight="1">
      <c r="A78" s="331"/>
      <c r="B78" s="331"/>
      <c r="C78" s="331"/>
      <c r="D78" s="331"/>
      <c r="E78" s="331"/>
      <c r="F78" s="331"/>
      <c r="G78" s="331"/>
      <c r="H78" s="331"/>
      <c r="I78" s="331"/>
      <c r="J78" s="331"/>
      <c r="K78" s="331"/>
      <c r="L78" s="331"/>
      <c r="M78" s="331"/>
      <c r="N78" s="331"/>
      <c r="O78" s="331"/>
      <c r="P78" s="331"/>
      <c r="Q78" s="230"/>
      <c r="R78" s="340"/>
      <c r="S78" s="334"/>
      <c r="T78" s="343"/>
      <c r="U78" s="343"/>
      <c r="V78" s="343"/>
      <c r="W78" s="343"/>
      <c r="X78" s="343"/>
      <c r="Y78" s="343"/>
      <c r="Z78" s="343"/>
      <c r="AA78" s="343"/>
      <c r="AB78" s="343"/>
      <c r="AC78" s="343"/>
      <c r="AD78" s="343"/>
      <c r="AE78" s="372"/>
      <c r="AF78" s="372"/>
      <c r="AG78" s="378"/>
      <c r="AH78" s="355"/>
      <c r="AI78" s="355"/>
      <c r="AJ78" s="355"/>
      <c r="AK78" s="355"/>
      <c r="AL78" s="355"/>
      <c r="AM78" s="602"/>
      <c r="AN78" s="355"/>
      <c r="AO78" s="355"/>
      <c r="AP78" s="665"/>
      <c r="AQ78" s="334"/>
      <c r="AR78" s="334"/>
      <c r="AS78" s="216" t="s">
        <v>154</v>
      </c>
      <c r="AT78" s="258">
        <v>2021768920046</v>
      </c>
      <c r="AU78" s="513"/>
      <c r="AV78" s="197" t="s">
        <v>333</v>
      </c>
      <c r="AW78" s="182"/>
      <c r="AX78" s="259"/>
      <c r="AY78" s="216"/>
      <c r="AZ78" s="260"/>
      <c r="BA78" s="215"/>
      <c r="BB78" s="215"/>
      <c r="BC78" s="215"/>
      <c r="BD78" s="215"/>
      <c r="BE78" s="215"/>
      <c r="BF78" s="215"/>
      <c r="BG78" s="215"/>
      <c r="BH78" s="215"/>
      <c r="BI78" s="215"/>
      <c r="BJ78" s="215"/>
      <c r="BK78" s="215"/>
      <c r="BL78" s="215"/>
      <c r="BM78" s="215"/>
      <c r="BN78" s="261"/>
      <c r="BO78" s="261"/>
      <c r="BP78" s="261"/>
      <c r="BQ78" s="261"/>
      <c r="BR78" s="105"/>
      <c r="BS78" s="105"/>
      <c r="BT78" s="105"/>
      <c r="BU78" s="105"/>
      <c r="BV78" s="105"/>
      <c r="BW78" s="105"/>
      <c r="BX78" s="105"/>
      <c r="BY78" s="105"/>
      <c r="BZ78" s="261"/>
      <c r="CA78" s="262"/>
      <c r="CB78" s="109">
        <v>50000000</v>
      </c>
      <c r="CC78" s="215"/>
      <c r="CD78" s="215"/>
      <c r="CE78" s="215"/>
      <c r="CF78" s="215"/>
      <c r="CG78" s="215"/>
      <c r="CH78" s="215"/>
      <c r="CI78" s="215"/>
      <c r="CJ78" s="215"/>
      <c r="CK78" s="215"/>
      <c r="CL78" s="215"/>
      <c r="CM78" s="215"/>
      <c r="CN78" s="215"/>
      <c r="CO78" s="263">
        <f t="shared" si="9"/>
        <v>50000000</v>
      </c>
      <c r="CP78" s="215">
        <f>+CB78</f>
        <v>50000000</v>
      </c>
      <c r="CQ78" s="216"/>
      <c r="CR78" s="216"/>
      <c r="CS78" s="216"/>
      <c r="CT78" s="216"/>
      <c r="CU78" s="216"/>
      <c r="CV78" s="216"/>
      <c r="CW78" s="216"/>
      <c r="CX78" s="216"/>
      <c r="CY78" s="216"/>
      <c r="CZ78" s="216"/>
      <c r="DA78" s="216"/>
      <c r="DB78" s="216"/>
      <c r="DC78" s="264">
        <f>SUM(CP78:DB78)</f>
        <v>50000000</v>
      </c>
      <c r="DD78" s="202">
        <f>+CP78</f>
        <v>50000000</v>
      </c>
      <c r="DE78" s="216"/>
      <c r="DF78" s="216"/>
      <c r="DG78" s="216"/>
      <c r="DH78" s="216"/>
      <c r="DI78" s="216"/>
      <c r="DJ78" s="216"/>
      <c r="DK78" s="216"/>
      <c r="DL78" s="216"/>
      <c r="DM78" s="216"/>
      <c r="DN78" s="216"/>
      <c r="DO78" s="216"/>
      <c r="DP78" s="216"/>
      <c r="DQ78" s="264">
        <f t="shared" ref="DQ78:DQ80" si="12">SUM(DD78:DP78)</f>
        <v>50000000</v>
      </c>
      <c r="DR78" s="202">
        <f>+DD78</f>
        <v>50000000</v>
      </c>
      <c r="DS78" s="216"/>
      <c r="DT78" s="216"/>
      <c r="DU78" s="216"/>
      <c r="DV78" s="216"/>
      <c r="DW78" s="216"/>
      <c r="DX78" s="216"/>
      <c r="DY78" s="216"/>
      <c r="DZ78" s="216"/>
      <c r="EA78" s="216"/>
      <c r="EB78" s="216"/>
      <c r="EC78" s="216"/>
      <c r="ED78" s="216"/>
      <c r="EE78" s="265">
        <f t="shared" si="10"/>
        <v>50000000</v>
      </c>
      <c r="EF78" s="708">
        <f t="shared" si="11"/>
        <v>1</v>
      </c>
      <c r="EG78" s="333"/>
      <c r="EH78" s="333"/>
    </row>
    <row r="79" spans="1:138" s="217" customFormat="1" ht="80.25" customHeight="1">
      <c r="A79" s="266" t="s">
        <v>123</v>
      </c>
      <c r="B79" s="267" t="s">
        <v>226</v>
      </c>
      <c r="C79" s="268">
        <v>0.12</v>
      </c>
      <c r="D79" s="268">
        <v>0.14000000000000001</v>
      </c>
      <c r="E79" s="90">
        <v>5.0000000000000001E-3</v>
      </c>
      <c r="F79" s="90">
        <v>5.0000000000000001E-3</v>
      </c>
      <c r="G79" s="90">
        <v>5.0000000000000001E-3</v>
      </c>
      <c r="H79" s="90">
        <v>5.0000000000000001E-3</v>
      </c>
      <c r="I79" s="90" t="s">
        <v>124</v>
      </c>
      <c r="J79" s="91">
        <v>33</v>
      </c>
      <c r="K79" s="92" t="s">
        <v>128</v>
      </c>
      <c r="L79" s="92" t="s">
        <v>219</v>
      </c>
      <c r="M79" s="91">
        <v>3301</v>
      </c>
      <c r="N79" s="92" t="s">
        <v>227</v>
      </c>
      <c r="O79" s="92" t="s">
        <v>207</v>
      </c>
      <c r="P79" s="269" t="s">
        <v>166</v>
      </c>
      <c r="Q79" s="270" t="s">
        <v>228</v>
      </c>
      <c r="R79" s="271" t="s">
        <v>229</v>
      </c>
      <c r="S79" s="270" t="s">
        <v>230</v>
      </c>
      <c r="T79" s="271" t="s">
        <v>231</v>
      </c>
      <c r="U79" s="271">
        <v>4</v>
      </c>
      <c r="V79" s="271" t="s">
        <v>144</v>
      </c>
      <c r="W79" s="271">
        <v>4</v>
      </c>
      <c r="X79" s="271">
        <v>1</v>
      </c>
      <c r="Y79" s="271">
        <v>1</v>
      </c>
      <c r="Z79" s="271">
        <v>1</v>
      </c>
      <c r="AA79" s="271">
        <v>1</v>
      </c>
      <c r="AB79" s="271" t="s">
        <v>146</v>
      </c>
      <c r="AC79" s="271">
        <v>1</v>
      </c>
      <c r="AD79" s="271">
        <f t="shared" ref="AD79:AD83" si="13">AC79*AF79</f>
        <v>1</v>
      </c>
      <c r="AE79" s="272">
        <f>AH79*AK79</f>
        <v>0</v>
      </c>
      <c r="AF79" s="273">
        <f>AH79*AM79</f>
        <v>1</v>
      </c>
      <c r="AG79" s="274" t="s">
        <v>269</v>
      </c>
      <c r="AH79" s="93">
        <v>1</v>
      </c>
      <c r="AI79" s="255"/>
      <c r="AJ79" s="189"/>
      <c r="AK79" s="187"/>
      <c r="AL79" s="187">
        <v>1</v>
      </c>
      <c r="AM79" s="275">
        <f t="shared" ref="AM79:AM113" si="14">SUM(AI79:AL79)</f>
        <v>1</v>
      </c>
      <c r="AN79" s="276" t="s">
        <v>252</v>
      </c>
      <c r="AO79" s="182" t="s">
        <v>475</v>
      </c>
      <c r="AP79" s="236"/>
      <c r="AQ79" s="222" t="s">
        <v>204</v>
      </c>
      <c r="AR79" s="277" t="s">
        <v>157</v>
      </c>
      <c r="AS79" s="216" t="s">
        <v>154</v>
      </c>
      <c r="AT79" s="258">
        <v>2021768920045</v>
      </c>
      <c r="AU79" s="513"/>
      <c r="AV79" s="182" t="s">
        <v>253</v>
      </c>
      <c r="AW79" s="182" t="s">
        <v>241</v>
      </c>
      <c r="AX79" s="259" t="s">
        <v>6</v>
      </c>
      <c r="AY79" s="216">
        <v>96220</v>
      </c>
      <c r="AZ79" s="260" t="s">
        <v>13</v>
      </c>
      <c r="BA79" s="215"/>
      <c r="BB79" s="215"/>
      <c r="BC79" s="215"/>
      <c r="BD79" s="215"/>
      <c r="BE79" s="215"/>
      <c r="BF79" s="215"/>
      <c r="BG79" s="215"/>
      <c r="BH79" s="215"/>
      <c r="BI79" s="215"/>
      <c r="BJ79" s="215">
        <v>312543000</v>
      </c>
      <c r="BK79" s="215"/>
      <c r="BL79" s="215"/>
      <c r="BM79" s="215">
        <f t="shared" si="4"/>
        <v>312543000</v>
      </c>
      <c r="BN79" s="261"/>
      <c r="BO79" s="261"/>
      <c r="BP79" s="261"/>
      <c r="BQ79" s="261"/>
      <c r="BR79" s="105">
        <v>312543000</v>
      </c>
      <c r="BS79" s="105"/>
      <c r="BT79" s="105"/>
      <c r="BU79" s="105"/>
      <c r="BV79" s="105"/>
      <c r="BW79" s="105"/>
      <c r="BX79" s="105"/>
      <c r="BY79" s="105"/>
      <c r="BZ79" s="261"/>
      <c r="CA79" s="262">
        <f t="shared" ref="CA79" si="15">SUM(BN79:BZ79)</f>
        <v>312543000</v>
      </c>
      <c r="CB79" s="109"/>
      <c r="CC79" s="215"/>
      <c r="CD79" s="215"/>
      <c r="CE79" s="215"/>
      <c r="CF79" s="215">
        <v>331895321</v>
      </c>
      <c r="CG79" s="215"/>
      <c r="CH79" s="215"/>
      <c r="CI79" s="215"/>
      <c r="CJ79" s="215"/>
      <c r="CK79" s="215"/>
      <c r="CL79" s="215"/>
      <c r="CM79" s="215"/>
      <c r="CN79" s="215"/>
      <c r="CO79" s="263">
        <f t="shared" si="9"/>
        <v>331895321</v>
      </c>
      <c r="CP79" s="215"/>
      <c r="CQ79" s="216"/>
      <c r="CR79" s="216"/>
      <c r="CS79" s="216"/>
      <c r="CT79" s="215">
        <f>+CF79</f>
        <v>331895321</v>
      </c>
      <c r="CU79" s="216"/>
      <c r="CV79" s="216"/>
      <c r="CW79" s="216"/>
      <c r="CX79" s="216"/>
      <c r="CY79" s="216"/>
      <c r="CZ79" s="216"/>
      <c r="DA79" s="216"/>
      <c r="DB79" s="216"/>
      <c r="DC79" s="264">
        <f>SUM(CP79:DB79)</f>
        <v>331895321</v>
      </c>
      <c r="DD79" s="216"/>
      <c r="DE79" s="216"/>
      <c r="DF79" s="216"/>
      <c r="DG79" s="216"/>
      <c r="DH79" s="106">
        <v>331895321</v>
      </c>
      <c r="DI79" s="216"/>
      <c r="DJ79" s="216"/>
      <c r="DK79" s="216"/>
      <c r="DL79" s="216"/>
      <c r="DM79" s="216"/>
      <c r="DN79" s="216"/>
      <c r="DO79" s="216"/>
      <c r="DP79" s="216"/>
      <c r="DQ79" s="264">
        <f t="shared" si="12"/>
        <v>331895321</v>
      </c>
      <c r="DR79" s="216"/>
      <c r="DS79" s="216"/>
      <c r="DT79" s="216"/>
      <c r="DU79" s="216"/>
      <c r="DV79" s="106">
        <v>331895321</v>
      </c>
      <c r="DW79" s="216"/>
      <c r="DX79" s="216"/>
      <c r="DY79" s="216"/>
      <c r="DZ79" s="216"/>
      <c r="EA79" s="216"/>
      <c r="EB79" s="216"/>
      <c r="EC79" s="216"/>
      <c r="ED79" s="216"/>
      <c r="EE79" s="265">
        <f t="shared" si="10"/>
        <v>331895321</v>
      </c>
      <c r="EF79" s="708">
        <f t="shared" si="11"/>
        <v>1</v>
      </c>
      <c r="EG79" s="333"/>
      <c r="EH79" s="333"/>
    </row>
    <row r="80" spans="1:138" s="217" customFormat="1" ht="72" customHeight="1">
      <c r="A80" s="278" t="s">
        <v>123</v>
      </c>
      <c r="B80" s="267" t="s">
        <v>226</v>
      </c>
      <c r="C80" s="279">
        <v>0.12</v>
      </c>
      <c r="D80" s="279">
        <v>0.14000000000000001</v>
      </c>
      <c r="E80" s="90">
        <v>5.0000000000000001E-3</v>
      </c>
      <c r="F80" s="90">
        <v>5.0000000000000001E-3</v>
      </c>
      <c r="G80" s="90">
        <v>5.0000000000000001E-3</v>
      </c>
      <c r="H80" s="90">
        <v>5.0000000000000001E-3</v>
      </c>
      <c r="I80" s="90" t="s">
        <v>124</v>
      </c>
      <c r="J80" s="91">
        <v>33</v>
      </c>
      <c r="K80" s="92" t="s">
        <v>128</v>
      </c>
      <c r="L80" s="92" t="s">
        <v>219</v>
      </c>
      <c r="M80" s="280">
        <v>3301</v>
      </c>
      <c r="N80" s="92" t="s">
        <v>227</v>
      </c>
      <c r="O80" s="101" t="s">
        <v>207</v>
      </c>
      <c r="P80" s="281" t="s">
        <v>299</v>
      </c>
      <c r="Q80" s="233" t="s">
        <v>228</v>
      </c>
      <c r="R80" s="216" t="s">
        <v>229</v>
      </c>
      <c r="S80" s="282" t="s">
        <v>230</v>
      </c>
      <c r="T80" s="216" t="s">
        <v>231</v>
      </c>
      <c r="U80" s="216">
        <v>2</v>
      </c>
      <c r="V80" s="216" t="s">
        <v>144</v>
      </c>
      <c r="W80" s="216">
        <v>4</v>
      </c>
      <c r="X80" s="216">
        <v>1</v>
      </c>
      <c r="Y80" s="216">
        <v>1</v>
      </c>
      <c r="Z80" s="216">
        <v>1</v>
      </c>
      <c r="AA80" s="216">
        <v>1</v>
      </c>
      <c r="AB80" s="216" t="s">
        <v>146</v>
      </c>
      <c r="AC80" s="216">
        <v>1</v>
      </c>
      <c r="AD80" s="216">
        <f t="shared" si="13"/>
        <v>1</v>
      </c>
      <c r="AE80" s="243">
        <f>AH80*AK80</f>
        <v>1</v>
      </c>
      <c r="AF80" s="243">
        <f>AH80*AM80</f>
        <v>1</v>
      </c>
      <c r="AG80" s="274" t="s">
        <v>270</v>
      </c>
      <c r="AH80" s="93">
        <v>1</v>
      </c>
      <c r="AI80" s="255"/>
      <c r="AJ80" s="189"/>
      <c r="AK80" s="187">
        <v>1</v>
      </c>
      <c r="AL80" s="190"/>
      <c r="AM80" s="275">
        <f t="shared" si="14"/>
        <v>1</v>
      </c>
      <c r="AN80" s="283">
        <v>45229</v>
      </c>
      <c r="AO80" s="204" t="s">
        <v>451</v>
      </c>
      <c r="AP80" s="234" t="s">
        <v>419</v>
      </c>
      <c r="AQ80" s="222" t="s">
        <v>204</v>
      </c>
      <c r="AR80" s="277" t="s">
        <v>157</v>
      </c>
      <c r="AS80" s="216" t="s">
        <v>154</v>
      </c>
      <c r="AT80" s="258">
        <v>2021768920045</v>
      </c>
      <c r="AU80" s="513"/>
      <c r="AV80" s="212" t="s">
        <v>256</v>
      </c>
      <c r="AW80" s="182"/>
      <c r="AX80" s="260"/>
      <c r="AY80" s="216"/>
      <c r="AZ80" s="260"/>
      <c r="BA80" s="215"/>
      <c r="BB80" s="215"/>
      <c r="BC80" s="215"/>
      <c r="BD80" s="215"/>
      <c r="BE80" s="215"/>
      <c r="BF80" s="215"/>
      <c r="BG80" s="215"/>
      <c r="BH80" s="215"/>
      <c r="BI80" s="215"/>
      <c r="BJ80" s="215"/>
      <c r="BK80" s="215"/>
      <c r="BL80" s="215"/>
      <c r="BM80" s="215">
        <f t="shared" si="4"/>
        <v>0</v>
      </c>
      <c r="BN80" s="261"/>
      <c r="BO80" s="261"/>
      <c r="BP80" s="261"/>
      <c r="BQ80" s="261"/>
      <c r="BR80" s="261"/>
      <c r="BS80" s="261"/>
      <c r="BT80" s="261"/>
      <c r="BU80" s="261"/>
      <c r="BV80" s="261"/>
      <c r="BW80" s="261"/>
      <c r="BX80" s="261"/>
      <c r="BY80" s="261"/>
      <c r="BZ80" s="261"/>
      <c r="CA80" s="262">
        <f t="shared" ref="CA80:CA82" si="16">SUM(BN80:BZ80)</f>
        <v>0</v>
      </c>
      <c r="CB80" s="202">
        <v>98000000</v>
      </c>
      <c r="CC80" s="215"/>
      <c r="CD80" s="215"/>
      <c r="CE80" s="215"/>
      <c r="CF80" s="215"/>
      <c r="CG80" s="215"/>
      <c r="CH80" s="215"/>
      <c r="CI80" s="215"/>
      <c r="CJ80" s="215"/>
      <c r="CK80" s="215"/>
      <c r="CL80" s="215"/>
      <c r="CM80" s="215"/>
      <c r="CN80" s="215"/>
      <c r="CO80" s="263">
        <f t="shared" si="9"/>
        <v>98000000</v>
      </c>
      <c r="CP80" s="202">
        <f>+CB80</f>
        <v>98000000</v>
      </c>
      <c r="CQ80" s="216"/>
      <c r="CR80" s="216"/>
      <c r="CS80" s="216"/>
      <c r="CT80" s="216"/>
      <c r="CU80" s="216"/>
      <c r="CV80" s="216"/>
      <c r="CW80" s="216"/>
      <c r="CX80" s="216"/>
      <c r="CY80" s="216"/>
      <c r="CZ80" s="216"/>
      <c r="DA80" s="216"/>
      <c r="DB80" s="216"/>
      <c r="DC80" s="264">
        <f>SUM(CP80:DB80)</f>
        <v>98000000</v>
      </c>
      <c r="DD80" s="202">
        <f>+CP80</f>
        <v>98000000</v>
      </c>
      <c r="DE80" s="216"/>
      <c r="DF80" s="216"/>
      <c r="DG80" s="216"/>
      <c r="DH80" s="216"/>
      <c r="DI80" s="216"/>
      <c r="DJ80" s="216"/>
      <c r="DK80" s="216"/>
      <c r="DL80" s="216"/>
      <c r="DM80" s="216"/>
      <c r="DN80" s="216"/>
      <c r="DO80" s="216"/>
      <c r="DP80" s="216"/>
      <c r="DQ80" s="264">
        <f t="shared" si="12"/>
        <v>98000000</v>
      </c>
      <c r="DR80" s="202">
        <f>+DD80</f>
        <v>98000000</v>
      </c>
      <c r="DS80" s="216"/>
      <c r="DT80" s="216"/>
      <c r="DU80" s="216"/>
      <c r="DV80" s="216"/>
      <c r="DW80" s="216"/>
      <c r="DX80" s="216"/>
      <c r="DY80" s="216"/>
      <c r="DZ80" s="216"/>
      <c r="EA80" s="216"/>
      <c r="EB80" s="216"/>
      <c r="EC80" s="216"/>
      <c r="ED80" s="216"/>
      <c r="EE80" s="265">
        <f t="shared" si="10"/>
        <v>98000000</v>
      </c>
      <c r="EF80" s="708">
        <f>+DQ80/CO80</f>
        <v>1</v>
      </c>
      <c r="EG80" s="333"/>
      <c r="EH80" s="333"/>
    </row>
    <row r="81" spans="1:138" s="217" customFormat="1" ht="57" customHeight="1">
      <c r="A81" s="278" t="s">
        <v>123</v>
      </c>
      <c r="B81" s="267" t="s">
        <v>226</v>
      </c>
      <c r="C81" s="279">
        <v>0.12</v>
      </c>
      <c r="D81" s="279">
        <v>0.14000000000000001</v>
      </c>
      <c r="E81" s="102">
        <v>5.0000000000000001E-3</v>
      </c>
      <c r="F81" s="102">
        <v>5.0000000000000001E-3</v>
      </c>
      <c r="G81" s="102">
        <v>5.0000000000000001E-3</v>
      </c>
      <c r="H81" s="102">
        <v>5.0000000000000001E-3</v>
      </c>
      <c r="I81" s="102" t="s">
        <v>124</v>
      </c>
      <c r="J81" s="103">
        <v>33</v>
      </c>
      <c r="K81" s="92" t="s">
        <v>128</v>
      </c>
      <c r="L81" s="101" t="s">
        <v>219</v>
      </c>
      <c r="M81" s="284">
        <v>3301</v>
      </c>
      <c r="N81" s="101" t="s">
        <v>227</v>
      </c>
      <c r="O81" s="101" t="s">
        <v>207</v>
      </c>
      <c r="P81" s="285" t="s">
        <v>323</v>
      </c>
      <c r="Q81" s="233" t="s">
        <v>228</v>
      </c>
      <c r="R81" s="216" t="s">
        <v>229</v>
      </c>
      <c r="S81" s="282" t="s">
        <v>230</v>
      </c>
      <c r="T81" s="216" t="s">
        <v>231</v>
      </c>
      <c r="U81" s="216">
        <v>0</v>
      </c>
      <c r="V81" s="216" t="s">
        <v>144</v>
      </c>
      <c r="W81" s="216">
        <v>2</v>
      </c>
      <c r="X81" s="216">
        <v>0</v>
      </c>
      <c r="Y81" s="216">
        <v>1</v>
      </c>
      <c r="Z81" s="216">
        <v>0</v>
      </c>
      <c r="AA81" s="216">
        <v>1</v>
      </c>
      <c r="AB81" s="216" t="s">
        <v>146</v>
      </c>
      <c r="AC81" s="216">
        <v>1</v>
      </c>
      <c r="AD81" s="216">
        <f t="shared" si="13"/>
        <v>1</v>
      </c>
      <c r="AE81" s="243">
        <f>AH81*AK81</f>
        <v>0</v>
      </c>
      <c r="AF81" s="286">
        <f>AH81*AM81</f>
        <v>1</v>
      </c>
      <c r="AG81" s="287" t="s">
        <v>322</v>
      </c>
      <c r="AH81" s="93">
        <v>1</v>
      </c>
      <c r="AI81" s="255"/>
      <c r="AJ81" s="181">
        <v>1</v>
      </c>
      <c r="AK81" s="67"/>
      <c r="AL81" s="67"/>
      <c r="AM81" s="275">
        <f t="shared" si="14"/>
        <v>1</v>
      </c>
      <c r="AN81" s="252">
        <v>45076</v>
      </c>
      <c r="AO81" s="204" t="s">
        <v>429</v>
      </c>
      <c r="AP81" s="236"/>
      <c r="AQ81" s="222" t="s">
        <v>204</v>
      </c>
      <c r="AR81" s="277" t="s">
        <v>157</v>
      </c>
      <c r="AS81" s="216" t="s">
        <v>154</v>
      </c>
      <c r="AT81" s="258">
        <v>2021768920045</v>
      </c>
      <c r="AU81" s="513"/>
      <c r="AV81" s="233" t="s">
        <v>258</v>
      </c>
      <c r="AW81" s="182" t="s">
        <v>259</v>
      </c>
      <c r="AX81" s="260" t="s">
        <v>240</v>
      </c>
      <c r="AY81" s="216">
        <v>96220</v>
      </c>
      <c r="AZ81" s="260" t="s">
        <v>13</v>
      </c>
      <c r="BA81" s="215"/>
      <c r="BB81" s="215"/>
      <c r="BC81" s="215">
        <v>23954969</v>
      </c>
      <c r="BD81" s="215"/>
      <c r="BE81" s="215"/>
      <c r="BF81" s="215"/>
      <c r="BG81" s="215"/>
      <c r="BH81" s="215"/>
      <c r="BI81" s="215"/>
      <c r="BJ81" s="215"/>
      <c r="BK81" s="215"/>
      <c r="BL81" s="215"/>
      <c r="BM81" s="215">
        <f t="shared" ref="BM81" si="17">SUM(BA81:BL81)</f>
        <v>23954969</v>
      </c>
      <c r="BN81" s="261"/>
      <c r="BO81" s="261"/>
      <c r="BP81" s="261"/>
      <c r="BQ81" s="261"/>
      <c r="BR81" s="261"/>
      <c r="BS81" s="261"/>
      <c r="BT81" s="261"/>
      <c r="BU81" s="261"/>
      <c r="BV81" s="261"/>
      <c r="BW81" s="261"/>
      <c r="BX81" s="261"/>
      <c r="BY81" s="288">
        <v>23954969</v>
      </c>
      <c r="BZ81" s="261"/>
      <c r="CA81" s="262">
        <f t="shared" si="16"/>
        <v>23954969</v>
      </c>
      <c r="CB81" s="109"/>
      <c r="CC81" s="215"/>
      <c r="CD81" s="215"/>
      <c r="CE81" s="215"/>
      <c r="CF81" s="215"/>
      <c r="CG81" s="215"/>
      <c r="CH81" s="215"/>
      <c r="CI81" s="215"/>
      <c r="CJ81" s="215"/>
      <c r="CK81" s="215"/>
      <c r="CL81" s="215"/>
      <c r="CM81" s="215">
        <v>23954969</v>
      </c>
      <c r="CN81" s="215"/>
      <c r="CO81" s="263">
        <f t="shared" si="9"/>
        <v>23954969</v>
      </c>
      <c r="CP81" s="215"/>
      <c r="CQ81" s="216"/>
      <c r="CR81" s="216"/>
      <c r="CS81" s="216"/>
      <c r="CT81" s="216"/>
      <c r="CU81" s="216"/>
      <c r="CV81" s="216"/>
      <c r="CW81" s="216"/>
      <c r="CX81" s="216"/>
      <c r="CY81" s="216"/>
      <c r="CZ81" s="216"/>
      <c r="DA81" s="215">
        <f>+CM81</f>
        <v>23954969</v>
      </c>
      <c r="DB81" s="216"/>
      <c r="DC81" s="264">
        <f>SUM(CP81:DB81)</f>
        <v>23954969</v>
      </c>
      <c r="DD81" s="216"/>
      <c r="DE81" s="216"/>
      <c r="DF81" s="216"/>
      <c r="DG81" s="216"/>
      <c r="DH81" s="216"/>
      <c r="DI81" s="216"/>
      <c r="DJ81" s="216"/>
      <c r="DK81" s="216"/>
      <c r="DL81" s="216"/>
      <c r="DM81" s="216"/>
      <c r="DN81" s="216"/>
      <c r="DO81" s="215">
        <f>+DA81</f>
        <v>23954969</v>
      </c>
      <c r="DP81" s="216"/>
      <c r="DQ81" s="264">
        <f>SUM(DD81:DP81)</f>
        <v>23954969</v>
      </c>
      <c r="DR81" s="216"/>
      <c r="DS81" s="216"/>
      <c r="DT81" s="216"/>
      <c r="DU81" s="216"/>
      <c r="DV81" s="216"/>
      <c r="DW81" s="216"/>
      <c r="DX81" s="216"/>
      <c r="DY81" s="216"/>
      <c r="DZ81" s="216"/>
      <c r="EA81" s="216"/>
      <c r="EB81" s="216"/>
      <c r="EC81" s="215">
        <f>+DO81</f>
        <v>23954969</v>
      </c>
      <c r="ED81" s="216"/>
      <c r="EE81" s="265">
        <f t="shared" si="10"/>
        <v>23954969</v>
      </c>
      <c r="EF81" s="708">
        <f t="shared" ref="EF81:EF82" si="18">+DQ81/CO81</f>
        <v>1</v>
      </c>
      <c r="EG81" s="333"/>
      <c r="EH81" s="333"/>
    </row>
    <row r="82" spans="1:138" s="217" customFormat="1" ht="68.25" customHeight="1">
      <c r="A82" s="289" t="s">
        <v>123</v>
      </c>
      <c r="B82" s="290" t="s">
        <v>226</v>
      </c>
      <c r="C82" s="291">
        <v>0.12</v>
      </c>
      <c r="D82" s="292">
        <v>0.14000000000000001</v>
      </c>
      <c r="E82" s="207">
        <v>5.0000000000000001E-3</v>
      </c>
      <c r="F82" s="207">
        <v>5.0000000000000001E-3</v>
      </c>
      <c r="G82" s="207">
        <v>5.0000000000000001E-3</v>
      </c>
      <c r="H82" s="207">
        <v>5.0000000000000001E-3</v>
      </c>
      <c r="I82" s="207" t="s">
        <v>124</v>
      </c>
      <c r="J82" s="206">
        <v>33</v>
      </c>
      <c r="K82" s="293" t="s">
        <v>128</v>
      </c>
      <c r="L82" s="294" t="s">
        <v>219</v>
      </c>
      <c r="M82" s="295">
        <v>3301</v>
      </c>
      <c r="N82" s="296" t="s">
        <v>227</v>
      </c>
      <c r="O82" s="294" t="s">
        <v>207</v>
      </c>
      <c r="P82" s="297" t="s">
        <v>167</v>
      </c>
      <c r="Q82" s="298" t="s">
        <v>232</v>
      </c>
      <c r="R82" s="299" t="s">
        <v>233</v>
      </c>
      <c r="S82" s="298" t="s">
        <v>234</v>
      </c>
      <c r="T82" s="300" t="s">
        <v>235</v>
      </c>
      <c r="U82" s="301">
        <v>0</v>
      </c>
      <c r="V82" s="301" t="s">
        <v>144</v>
      </c>
      <c r="W82" s="301">
        <v>4</v>
      </c>
      <c r="X82" s="301">
        <v>1</v>
      </c>
      <c r="Y82" s="301">
        <v>1</v>
      </c>
      <c r="Z82" s="301">
        <v>1</v>
      </c>
      <c r="AA82" s="301">
        <v>1</v>
      </c>
      <c r="AB82" s="301" t="s">
        <v>146</v>
      </c>
      <c r="AC82" s="301">
        <v>1</v>
      </c>
      <c r="AD82" s="301">
        <f t="shared" si="13"/>
        <v>1</v>
      </c>
      <c r="AE82" s="302">
        <f>AH82*AK82</f>
        <v>0.69</v>
      </c>
      <c r="AF82" s="303">
        <f>AH82*AM82</f>
        <v>1</v>
      </c>
      <c r="AG82" s="97" t="s">
        <v>320</v>
      </c>
      <c r="AH82" s="199">
        <v>1</v>
      </c>
      <c r="AI82" s="251"/>
      <c r="AJ82" s="251"/>
      <c r="AK82" s="199">
        <v>0.69</v>
      </c>
      <c r="AL82" s="199">
        <v>0.31</v>
      </c>
      <c r="AM82" s="241">
        <f t="shared" si="14"/>
        <v>1</v>
      </c>
      <c r="AN82" s="252">
        <v>45291</v>
      </c>
      <c r="AO82" s="304" t="s">
        <v>436</v>
      </c>
      <c r="AP82" s="249"/>
      <c r="AQ82" s="216" t="s">
        <v>204</v>
      </c>
      <c r="AR82" s="277" t="s">
        <v>157</v>
      </c>
      <c r="AS82" s="216" t="s">
        <v>154</v>
      </c>
      <c r="AT82" s="258">
        <v>2021768920045</v>
      </c>
      <c r="AU82" s="513"/>
      <c r="AV82" s="197" t="s">
        <v>333</v>
      </c>
      <c r="AW82" s="182"/>
      <c r="AX82" s="260"/>
      <c r="AY82" s="216"/>
      <c r="AZ82" s="260"/>
      <c r="BA82" s="215"/>
      <c r="BB82" s="215"/>
      <c r="BC82" s="215"/>
      <c r="BD82" s="215"/>
      <c r="BE82" s="215"/>
      <c r="BF82" s="215"/>
      <c r="BG82" s="215"/>
      <c r="BH82" s="215"/>
      <c r="BI82" s="215"/>
      <c r="BJ82" s="215"/>
      <c r="BK82" s="215"/>
      <c r="BL82" s="215"/>
      <c r="BM82" s="215">
        <f t="shared" si="4"/>
        <v>0</v>
      </c>
      <c r="BN82" s="261"/>
      <c r="BO82" s="261"/>
      <c r="BP82" s="261"/>
      <c r="BQ82" s="261"/>
      <c r="BR82" s="261"/>
      <c r="BS82" s="261"/>
      <c r="BT82" s="261"/>
      <c r="BU82" s="261"/>
      <c r="BV82" s="261"/>
      <c r="BW82" s="261"/>
      <c r="BX82" s="261"/>
      <c r="BY82" s="261"/>
      <c r="BZ82" s="261"/>
      <c r="CA82" s="262">
        <f t="shared" si="16"/>
        <v>0</v>
      </c>
      <c r="CB82" s="109">
        <v>45000000</v>
      </c>
      <c r="CC82" s="215"/>
      <c r="CD82" s="215"/>
      <c r="CE82" s="215"/>
      <c r="CF82" s="215"/>
      <c r="CG82" s="215"/>
      <c r="CH82" s="215"/>
      <c r="CI82" s="215"/>
      <c r="CJ82" s="215"/>
      <c r="CK82" s="215"/>
      <c r="CL82" s="215"/>
      <c r="CM82" s="215"/>
      <c r="CN82" s="215"/>
      <c r="CO82" s="263">
        <f t="shared" si="9"/>
        <v>45000000</v>
      </c>
      <c r="CP82" s="215">
        <f>+CB82</f>
        <v>45000000</v>
      </c>
      <c r="CQ82" s="216"/>
      <c r="CR82" s="216"/>
      <c r="CS82" s="216"/>
      <c r="CT82" s="216"/>
      <c r="CU82" s="216"/>
      <c r="CV82" s="216"/>
      <c r="CW82" s="216"/>
      <c r="CX82" s="216"/>
      <c r="CY82" s="216"/>
      <c r="CZ82" s="216"/>
      <c r="DA82" s="216"/>
      <c r="DB82" s="216"/>
      <c r="DC82" s="264">
        <f>SUM(CP82:DB82)</f>
        <v>45000000</v>
      </c>
      <c r="DD82" s="202">
        <f>+CP82</f>
        <v>45000000</v>
      </c>
      <c r="DE82" s="216"/>
      <c r="DF82" s="216"/>
      <c r="DG82" s="216"/>
      <c r="DH82" s="216"/>
      <c r="DI82" s="216"/>
      <c r="DJ82" s="216"/>
      <c r="DK82" s="216"/>
      <c r="DL82" s="216"/>
      <c r="DM82" s="216"/>
      <c r="DN82" s="216"/>
      <c r="DO82" s="216"/>
      <c r="DP82" s="216"/>
      <c r="DQ82" s="264">
        <f>SUM(DD82:DP82)</f>
        <v>45000000</v>
      </c>
      <c r="DR82" s="202">
        <f>+DD82</f>
        <v>45000000</v>
      </c>
      <c r="DS82" s="216"/>
      <c r="DT82" s="216"/>
      <c r="DU82" s="216"/>
      <c r="DV82" s="216"/>
      <c r="DW82" s="216"/>
      <c r="DX82" s="216"/>
      <c r="DY82" s="216"/>
      <c r="DZ82" s="216"/>
      <c r="EA82" s="216"/>
      <c r="EB82" s="216"/>
      <c r="EC82" s="216"/>
      <c r="ED82" s="216"/>
      <c r="EE82" s="265">
        <f t="shared" si="10"/>
        <v>45000000</v>
      </c>
      <c r="EF82" s="708">
        <f t="shared" si="18"/>
        <v>1</v>
      </c>
      <c r="EG82" s="333"/>
      <c r="EH82" s="333"/>
    </row>
    <row r="83" spans="1:138" s="217" customFormat="1" ht="42.75" customHeight="1">
      <c r="A83" s="382" t="s">
        <v>123</v>
      </c>
      <c r="B83" s="379" t="s">
        <v>226</v>
      </c>
      <c r="C83" s="396">
        <v>0.12</v>
      </c>
      <c r="D83" s="396">
        <v>0.14000000000000001</v>
      </c>
      <c r="E83" s="359">
        <v>5.0000000000000001E-3</v>
      </c>
      <c r="F83" s="359">
        <v>5.0000000000000001E-3</v>
      </c>
      <c r="G83" s="359">
        <v>5.0000000000000001E-3</v>
      </c>
      <c r="H83" s="359">
        <v>5.0000000000000001E-3</v>
      </c>
      <c r="I83" s="359" t="s">
        <v>124</v>
      </c>
      <c r="J83" s="326">
        <v>33</v>
      </c>
      <c r="K83" s="359" t="s">
        <v>128</v>
      </c>
      <c r="L83" s="359" t="s">
        <v>219</v>
      </c>
      <c r="M83" s="326">
        <v>3301</v>
      </c>
      <c r="N83" s="359" t="s">
        <v>227</v>
      </c>
      <c r="O83" s="359" t="s">
        <v>207</v>
      </c>
      <c r="P83" s="329" t="s">
        <v>300</v>
      </c>
      <c r="Q83" s="332" t="s">
        <v>228</v>
      </c>
      <c r="R83" s="326" t="s">
        <v>229</v>
      </c>
      <c r="S83" s="332" t="s">
        <v>230</v>
      </c>
      <c r="T83" s="326" t="s">
        <v>231</v>
      </c>
      <c r="U83" s="326">
        <v>1</v>
      </c>
      <c r="V83" s="326" t="s">
        <v>144</v>
      </c>
      <c r="W83" s="326">
        <v>1</v>
      </c>
      <c r="X83" s="326">
        <v>1</v>
      </c>
      <c r="Y83" s="326">
        <v>1</v>
      </c>
      <c r="Z83" s="326">
        <v>1</v>
      </c>
      <c r="AA83" s="326">
        <v>1</v>
      </c>
      <c r="AB83" s="326" t="s">
        <v>145</v>
      </c>
      <c r="AC83" s="326">
        <v>1</v>
      </c>
      <c r="AD83" s="373">
        <f t="shared" si="13"/>
        <v>0.99999999999999978</v>
      </c>
      <c r="AE83" s="359">
        <f>SUM(AH83*AK83)+(AH92*AK92)</f>
        <v>0.11805</v>
      </c>
      <c r="AF83" s="359">
        <f>SUM(AH83*AM83)+(AH92*AM92)</f>
        <v>0.99999999999999978</v>
      </c>
      <c r="AG83" s="250" t="s">
        <v>254</v>
      </c>
      <c r="AH83" s="98">
        <v>0.3</v>
      </c>
      <c r="AI83" s="244">
        <f>+SUMPRODUCT(AH84:AH91*AI84:AI91)</f>
        <v>0</v>
      </c>
      <c r="AJ83" s="244">
        <f>+SUMPRODUCT(AH84:AH91*AJ84:AJ91)</f>
        <v>0.59600000000000009</v>
      </c>
      <c r="AK83" s="244">
        <f>+SUMPRODUCT(AH84:AH91*AK84:AK91)</f>
        <v>0.14150000000000001</v>
      </c>
      <c r="AL83" s="244">
        <f>+SUMPRODUCT(AH84:AH91*AL84:AL91)</f>
        <v>0.26250000000000007</v>
      </c>
      <c r="AM83" s="241">
        <f>SUM(AI83:AL83)</f>
        <v>1</v>
      </c>
      <c r="AN83" s="232"/>
      <c r="AO83" s="233"/>
      <c r="AP83" s="236"/>
      <c r="AQ83" s="222" t="s">
        <v>204</v>
      </c>
      <c r="AR83" s="332" t="s">
        <v>157</v>
      </c>
      <c r="AS83" s="332" t="s">
        <v>154</v>
      </c>
      <c r="AT83" s="335">
        <v>2021768920045</v>
      </c>
      <c r="AU83" s="513"/>
      <c r="AV83" s="197" t="s">
        <v>333</v>
      </c>
      <c r="AW83" s="364" t="s">
        <v>257</v>
      </c>
      <c r="AX83" s="643" t="s">
        <v>6</v>
      </c>
      <c r="AY83" s="332">
        <v>83611</v>
      </c>
      <c r="AZ83" s="332" t="s">
        <v>11</v>
      </c>
      <c r="BA83" s="215"/>
      <c r="BB83" s="215">
        <v>22461854.545454547</v>
      </c>
      <c r="BC83" s="215">
        <v>22461854.545454547</v>
      </c>
      <c r="BD83" s="215">
        <v>22461854.545454547</v>
      </c>
      <c r="BE83" s="215">
        <v>22461854.545454547</v>
      </c>
      <c r="BF83" s="215">
        <v>22461854.545454547</v>
      </c>
      <c r="BG83" s="215">
        <v>22461854.545454547</v>
      </c>
      <c r="BH83" s="215">
        <v>22461854.545454547</v>
      </c>
      <c r="BI83" s="215">
        <v>22461854.545454547</v>
      </c>
      <c r="BJ83" s="215">
        <v>22461854.545454547</v>
      </c>
      <c r="BK83" s="215">
        <v>22461854.545454547</v>
      </c>
      <c r="BL83" s="215">
        <v>22461854.545454547</v>
      </c>
      <c r="BM83" s="215">
        <f t="shared" si="4"/>
        <v>247080400.00000006</v>
      </c>
      <c r="BN83" s="107"/>
      <c r="BO83" s="254"/>
      <c r="BP83" s="254"/>
      <c r="BQ83" s="254"/>
      <c r="BR83" s="254"/>
      <c r="BS83" s="254"/>
      <c r="BT83" s="254"/>
      <c r="BU83" s="254"/>
      <c r="BV83" s="254"/>
      <c r="BW83" s="254"/>
      <c r="BX83" s="254"/>
      <c r="BY83" s="254"/>
      <c r="BZ83" s="254"/>
      <c r="CA83" s="509">
        <f>SUM(BN83:BY99)</f>
        <v>1186743900</v>
      </c>
      <c r="CB83" s="109">
        <v>40000000</v>
      </c>
      <c r="CC83" s="215"/>
      <c r="CD83" s="215"/>
      <c r="CE83" s="215"/>
      <c r="CF83" s="305"/>
      <c r="CG83" s="215"/>
      <c r="CH83" s="215"/>
      <c r="CI83" s="215"/>
      <c r="CJ83" s="215"/>
      <c r="CK83" s="215"/>
      <c r="CL83" s="215"/>
      <c r="CM83" s="215"/>
      <c r="CN83" s="215"/>
      <c r="CO83" s="645">
        <f>SUM(CB83:CM99)</f>
        <v>2538739781</v>
      </c>
      <c r="CP83" s="215">
        <f>+CB83</f>
        <v>40000000</v>
      </c>
      <c r="CQ83" s="216"/>
      <c r="CR83" s="216"/>
      <c r="CS83" s="216"/>
      <c r="CT83" s="216"/>
      <c r="CU83" s="216"/>
      <c r="CV83" s="216"/>
      <c r="CW83" s="216"/>
      <c r="CX83" s="216"/>
      <c r="CY83" s="216"/>
      <c r="CZ83" s="216"/>
      <c r="DA83" s="216"/>
      <c r="DB83" s="216"/>
      <c r="DC83" s="649">
        <f>SUM(CP83:DB99)</f>
        <v>2538739781</v>
      </c>
      <c r="DD83" s="202">
        <f>+CP83</f>
        <v>40000000</v>
      </c>
      <c r="DE83" s="216"/>
      <c r="DF83" s="216"/>
      <c r="DG83" s="216"/>
      <c r="DH83" s="216"/>
      <c r="DI83" s="216"/>
      <c r="DJ83" s="216"/>
      <c r="DK83" s="216"/>
      <c r="DL83" s="216"/>
      <c r="DM83" s="216"/>
      <c r="DN83" s="216"/>
      <c r="DO83" s="216"/>
      <c r="DP83" s="216"/>
      <c r="DQ83" s="649">
        <f>SUM(DD83:DO99)</f>
        <v>2538739781</v>
      </c>
      <c r="DR83" s="202">
        <f>+DD83</f>
        <v>40000000</v>
      </c>
      <c r="DS83" s="216"/>
      <c r="DT83" s="216"/>
      <c r="DU83" s="216"/>
      <c r="DV83" s="216"/>
      <c r="DW83" s="216"/>
      <c r="DX83" s="216"/>
      <c r="DY83" s="216"/>
      <c r="DZ83" s="216"/>
      <c r="EA83" s="216"/>
      <c r="EB83" s="216"/>
      <c r="EC83" s="216"/>
      <c r="ED83" s="216"/>
      <c r="EE83" s="652">
        <f>SUM(DR83:EC99)</f>
        <v>2538739781</v>
      </c>
      <c r="EF83" s="601">
        <f>+DQ83/CO83</f>
        <v>1</v>
      </c>
      <c r="EG83" s="333"/>
      <c r="EH83" s="333"/>
    </row>
    <row r="84" spans="1:138" s="217" customFormat="1" ht="45.75" customHeight="1">
      <c r="A84" s="383"/>
      <c r="B84" s="380"/>
      <c r="C84" s="397"/>
      <c r="D84" s="397"/>
      <c r="E84" s="360"/>
      <c r="F84" s="360"/>
      <c r="G84" s="360"/>
      <c r="H84" s="360"/>
      <c r="I84" s="360"/>
      <c r="J84" s="327"/>
      <c r="K84" s="360"/>
      <c r="L84" s="360"/>
      <c r="M84" s="327"/>
      <c r="N84" s="360"/>
      <c r="O84" s="360"/>
      <c r="P84" s="330"/>
      <c r="Q84" s="333"/>
      <c r="R84" s="327"/>
      <c r="S84" s="333"/>
      <c r="T84" s="327"/>
      <c r="U84" s="327"/>
      <c r="V84" s="327"/>
      <c r="W84" s="327"/>
      <c r="X84" s="327"/>
      <c r="Y84" s="327"/>
      <c r="Z84" s="327"/>
      <c r="AA84" s="327"/>
      <c r="AB84" s="327"/>
      <c r="AC84" s="327"/>
      <c r="AD84" s="374"/>
      <c r="AE84" s="360"/>
      <c r="AF84" s="360"/>
      <c r="AG84" s="256" t="s">
        <v>159</v>
      </c>
      <c r="AH84" s="93">
        <v>0.1</v>
      </c>
      <c r="AI84" s="205"/>
      <c r="AJ84" s="205">
        <v>0.42</v>
      </c>
      <c r="AK84" s="205">
        <v>0.26</v>
      </c>
      <c r="AL84" s="205">
        <v>0.32</v>
      </c>
      <c r="AM84" s="306">
        <f>SUM(AI84:AL84)</f>
        <v>1</v>
      </c>
      <c r="AN84" s="252">
        <v>45291</v>
      </c>
      <c r="AO84" s="204" t="s">
        <v>463</v>
      </c>
      <c r="AP84" s="234" t="s">
        <v>419</v>
      </c>
      <c r="AQ84" s="222" t="s">
        <v>204</v>
      </c>
      <c r="AR84" s="333"/>
      <c r="AS84" s="333"/>
      <c r="AT84" s="336"/>
      <c r="AU84" s="513"/>
      <c r="AV84" s="364" t="s">
        <v>256</v>
      </c>
      <c r="AW84" s="366"/>
      <c r="AX84" s="333"/>
      <c r="AY84" s="333"/>
      <c r="AZ84" s="333"/>
      <c r="BA84" s="215"/>
      <c r="BB84" s="215"/>
      <c r="BC84" s="215"/>
      <c r="BD84" s="215"/>
      <c r="BE84" s="215"/>
      <c r="BF84" s="215"/>
      <c r="BG84" s="215"/>
      <c r="BH84" s="215"/>
      <c r="BI84" s="215"/>
      <c r="BJ84" s="215"/>
      <c r="BK84" s="215"/>
      <c r="BL84" s="215"/>
      <c r="BM84" s="215">
        <f t="shared" si="4"/>
        <v>0</v>
      </c>
      <c r="BN84" s="367">
        <v>247080400</v>
      </c>
      <c r="BO84" s="254"/>
      <c r="BP84" s="254"/>
      <c r="BQ84" s="254"/>
      <c r="BR84" s="367"/>
      <c r="BS84" s="367"/>
      <c r="BT84" s="367"/>
      <c r="BU84" s="367"/>
      <c r="BV84" s="367"/>
      <c r="BW84" s="367"/>
      <c r="BX84" s="367"/>
      <c r="BY84" s="367"/>
      <c r="BZ84" s="254"/>
      <c r="CA84" s="510"/>
      <c r="CB84" s="367">
        <v>247080400</v>
      </c>
      <c r="CC84" s="254"/>
      <c r="CD84" s="254"/>
      <c r="CE84" s="254"/>
      <c r="CF84" s="367"/>
      <c r="CG84" s="367"/>
      <c r="CH84" s="367"/>
      <c r="CI84" s="367"/>
      <c r="CJ84" s="367"/>
      <c r="CK84" s="367"/>
      <c r="CL84" s="367"/>
      <c r="CM84" s="367"/>
      <c r="CN84" s="215"/>
      <c r="CO84" s="646"/>
      <c r="CP84" s="202">
        <f>+CB84</f>
        <v>247080400</v>
      </c>
      <c r="CQ84" s="216"/>
      <c r="CR84" s="216"/>
      <c r="CS84" s="216"/>
      <c r="CT84" s="216"/>
      <c r="CU84" s="216"/>
      <c r="CV84" s="216"/>
      <c r="CW84" s="216"/>
      <c r="CX84" s="216"/>
      <c r="CY84" s="216"/>
      <c r="CZ84" s="216"/>
      <c r="DA84" s="216"/>
      <c r="DB84" s="216"/>
      <c r="DC84" s="650"/>
      <c r="DD84" s="202">
        <f>+CP84</f>
        <v>247080400</v>
      </c>
      <c r="DE84" s="216"/>
      <c r="DF84" s="216"/>
      <c r="DG84" s="216"/>
      <c r="DH84" s="216"/>
      <c r="DI84" s="216"/>
      <c r="DJ84" s="216"/>
      <c r="DK84" s="216"/>
      <c r="DL84" s="216"/>
      <c r="DM84" s="216"/>
      <c r="DN84" s="216"/>
      <c r="DO84" s="216"/>
      <c r="DP84" s="216"/>
      <c r="DQ84" s="650"/>
      <c r="DR84" s="202">
        <f>+DD84</f>
        <v>247080400</v>
      </c>
      <c r="DS84" s="216"/>
      <c r="DT84" s="216"/>
      <c r="DU84" s="216"/>
      <c r="DV84" s="216"/>
      <c r="DW84" s="216"/>
      <c r="DX84" s="216"/>
      <c r="DY84" s="216"/>
      <c r="DZ84" s="216"/>
      <c r="EA84" s="216"/>
      <c r="EB84" s="216"/>
      <c r="EC84" s="216"/>
      <c r="ED84" s="216"/>
      <c r="EE84" s="653"/>
      <c r="EF84" s="662"/>
      <c r="EG84" s="333"/>
      <c r="EH84" s="333"/>
    </row>
    <row r="85" spans="1:138" s="217" customFormat="1" ht="37.5" customHeight="1">
      <c r="A85" s="383"/>
      <c r="B85" s="380"/>
      <c r="C85" s="397"/>
      <c r="D85" s="397"/>
      <c r="E85" s="360"/>
      <c r="F85" s="360"/>
      <c r="G85" s="360"/>
      <c r="H85" s="360"/>
      <c r="I85" s="360"/>
      <c r="J85" s="327"/>
      <c r="K85" s="360"/>
      <c r="L85" s="360"/>
      <c r="M85" s="327"/>
      <c r="N85" s="360"/>
      <c r="O85" s="360"/>
      <c r="P85" s="330"/>
      <c r="Q85" s="333"/>
      <c r="R85" s="327"/>
      <c r="S85" s="333"/>
      <c r="T85" s="327"/>
      <c r="U85" s="327"/>
      <c r="V85" s="327"/>
      <c r="W85" s="327"/>
      <c r="X85" s="327"/>
      <c r="Y85" s="327"/>
      <c r="Z85" s="327"/>
      <c r="AA85" s="327"/>
      <c r="AB85" s="327"/>
      <c r="AC85" s="327"/>
      <c r="AD85" s="374"/>
      <c r="AE85" s="360"/>
      <c r="AF85" s="360"/>
      <c r="AG85" s="256" t="s">
        <v>160</v>
      </c>
      <c r="AH85" s="93">
        <v>0.1</v>
      </c>
      <c r="AI85" s="181"/>
      <c r="AJ85" s="181">
        <v>0.91</v>
      </c>
      <c r="AK85" s="205">
        <v>0.09</v>
      </c>
      <c r="AL85" s="203"/>
      <c r="AM85" s="306">
        <f t="shared" si="14"/>
        <v>1</v>
      </c>
      <c r="AN85" s="252">
        <v>45291</v>
      </c>
      <c r="AO85" s="236" t="s">
        <v>447</v>
      </c>
      <c r="AP85" s="234" t="s">
        <v>419</v>
      </c>
      <c r="AQ85" s="222" t="s">
        <v>204</v>
      </c>
      <c r="AR85" s="333"/>
      <c r="AS85" s="333"/>
      <c r="AT85" s="336"/>
      <c r="AU85" s="513"/>
      <c r="AV85" s="366"/>
      <c r="AW85" s="366"/>
      <c r="AX85" s="333"/>
      <c r="AY85" s="333"/>
      <c r="AZ85" s="333"/>
      <c r="BA85" s="215"/>
      <c r="BB85" s="215"/>
      <c r="BC85" s="215"/>
      <c r="BD85" s="215"/>
      <c r="BE85" s="215"/>
      <c r="BF85" s="215"/>
      <c r="BG85" s="215"/>
      <c r="BH85" s="215"/>
      <c r="BI85" s="215"/>
      <c r="BJ85" s="215"/>
      <c r="BK85" s="215"/>
      <c r="BL85" s="215"/>
      <c r="BM85" s="215">
        <f t="shared" si="4"/>
        <v>0</v>
      </c>
      <c r="BN85" s="368"/>
      <c r="BO85" s="254"/>
      <c r="BP85" s="254"/>
      <c r="BQ85" s="254"/>
      <c r="BR85" s="368"/>
      <c r="BS85" s="368"/>
      <c r="BT85" s="368"/>
      <c r="BU85" s="368"/>
      <c r="BV85" s="368"/>
      <c r="BW85" s="368"/>
      <c r="BX85" s="368"/>
      <c r="BY85" s="368"/>
      <c r="BZ85" s="254"/>
      <c r="CA85" s="510"/>
      <c r="CB85" s="368"/>
      <c r="CC85" s="254"/>
      <c r="CD85" s="254"/>
      <c r="CE85" s="254"/>
      <c r="CF85" s="368"/>
      <c r="CG85" s="368"/>
      <c r="CH85" s="368"/>
      <c r="CI85" s="368"/>
      <c r="CJ85" s="368"/>
      <c r="CK85" s="368"/>
      <c r="CL85" s="368"/>
      <c r="CM85" s="368"/>
      <c r="CN85" s="215"/>
      <c r="CO85" s="646"/>
      <c r="CP85" s="215"/>
      <c r="CQ85" s="216"/>
      <c r="CR85" s="216"/>
      <c r="CS85" s="216"/>
      <c r="CT85" s="216"/>
      <c r="CU85" s="216"/>
      <c r="CV85" s="216"/>
      <c r="CW85" s="216"/>
      <c r="CX85" s="216"/>
      <c r="CY85" s="216"/>
      <c r="CZ85" s="216"/>
      <c r="DA85" s="216"/>
      <c r="DB85" s="216"/>
      <c r="DC85" s="650"/>
      <c r="DD85" s="216"/>
      <c r="DE85" s="216"/>
      <c r="DF85" s="216"/>
      <c r="DG85" s="216"/>
      <c r="DH85" s="216"/>
      <c r="DI85" s="216"/>
      <c r="DJ85" s="216"/>
      <c r="DK85" s="216"/>
      <c r="DL85" s="216"/>
      <c r="DM85" s="216"/>
      <c r="DN85" s="216"/>
      <c r="DO85" s="216"/>
      <c r="DP85" s="216"/>
      <c r="DQ85" s="650"/>
      <c r="DR85" s="216"/>
      <c r="DS85" s="216"/>
      <c r="DT85" s="216"/>
      <c r="DU85" s="216"/>
      <c r="DV85" s="216"/>
      <c r="DW85" s="216"/>
      <c r="DX85" s="216"/>
      <c r="DY85" s="216"/>
      <c r="DZ85" s="216"/>
      <c r="EA85" s="216"/>
      <c r="EB85" s="216"/>
      <c r="EC85" s="216"/>
      <c r="ED85" s="216"/>
      <c r="EE85" s="653"/>
      <c r="EF85" s="662"/>
      <c r="EG85" s="333"/>
      <c r="EH85" s="333"/>
    </row>
    <row r="86" spans="1:138" s="217" customFormat="1" ht="45" customHeight="1">
      <c r="A86" s="383"/>
      <c r="B86" s="380"/>
      <c r="C86" s="397"/>
      <c r="D86" s="397"/>
      <c r="E86" s="360"/>
      <c r="F86" s="360"/>
      <c r="G86" s="360"/>
      <c r="H86" s="360"/>
      <c r="I86" s="360"/>
      <c r="J86" s="327"/>
      <c r="K86" s="360"/>
      <c r="L86" s="360"/>
      <c r="M86" s="327"/>
      <c r="N86" s="360"/>
      <c r="O86" s="360"/>
      <c r="P86" s="330"/>
      <c r="Q86" s="333"/>
      <c r="R86" s="327"/>
      <c r="S86" s="333"/>
      <c r="T86" s="327"/>
      <c r="U86" s="327"/>
      <c r="V86" s="327"/>
      <c r="W86" s="327"/>
      <c r="X86" s="327"/>
      <c r="Y86" s="327"/>
      <c r="Z86" s="327"/>
      <c r="AA86" s="327"/>
      <c r="AB86" s="327"/>
      <c r="AC86" s="327"/>
      <c r="AD86" s="374"/>
      <c r="AE86" s="360"/>
      <c r="AF86" s="360"/>
      <c r="AG86" s="256" t="s">
        <v>161</v>
      </c>
      <c r="AH86" s="93">
        <v>0.1</v>
      </c>
      <c r="AI86" s="205"/>
      <c r="AJ86" s="205">
        <v>0.42</v>
      </c>
      <c r="AK86" s="205">
        <v>0.115</v>
      </c>
      <c r="AL86" s="200">
        <v>0.46500000000000002</v>
      </c>
      <c r="AM86" s="306">
        <f t="shared" si="14"/>
        <v>1</v>
      </c>
      <c r="AN86" s="252">
        <v>45291</v>
      </c>
      <c r="AO86" s="204" t="s">
        <v>464</v>
      </c>
      <c r="AP86" s="234" t="s">
        <v>419</v>
      </c>
      <c r="AQ86" s="222" t="s">
        <v>204</v>
      </c>
      <c r="AR86" s="333"/>
      <c r="AS86" s="333"/>
      <c r="AT86" s="336"/>
      <c r="AU86" s="513"/>
      <c r="AV86" s="366"/>
      <c r="AW86" s="366"/>
      <c r="AX86" s="333"/>
      <c r="AY86" s="333"/>
      <c r="AZ86" s="333"/>
      <c r="BA86" s="215"/>
      <c r="BB86" s="215"/>
      <c r="BC86" s="215"/>
      <c r="BD86" s="215"/>
      <c r="BE86" s="215"/>
      <c r="BF86" s="215"/>
      <c r="BG86" s="215"/>
      <c r="BH86" s="215"/>
      <c r="BI86" s="215"/>
      <c r="BJ86" s="215"/>
      <c r="BK86" s="215"/>
      <c r="BL86" s="215"/>
      <c r="BM86" s="215">
        <f t="shared" si="4"/>
        <v>0</v>
      </c>
      <c r="BN86" s="368"/>
      <c r="BO86" s="254"/>
      <c r="BP86" s="254"/>
      <c r="BQ86" s="254"/>
      <c r="BR86" s="368"/>
      <c r="BS86" s="368"/>
      <c r="BT86" s="368"/>
      <c r="BU86" s="368"/>
      <c r="BV86" s="368"/>
      <c r="BW86" s="368"/>
      <c r="BX86" s="368"/>
      <c r="BY86" s="368"/>
      <c r="BZ86" s="254"/>
      <c r="CA86" s="510"/>
      <c r="CB86" s="368"/>
      <c r="CC86" s="254"/>
      <c r="CD86" s="254"/>
      <c r="CE86" s="254"/>
      <c r="CF86" s="368"/>
      <c r="CG86" s="368"/>
      <c r="CH86" s="368"/>
      <c r="CI86" s="368"/>
      <c r="CJ86" s="368"/>
      <c r="CK86" s="368"/>
      <c r="CL86" s="368"/>
      <c r="CM86" s="368"/>
      <c r="CN86" s="215"/>
      <c r="CO86" s="646"/>
      <c r="CP86" s="215"/>
      <c r="CQ86" s="216"/>
      <c r="CR86" s="216"/>
      <c r="CS86" s="216"/>
      <c r="CT86" s="216"/>
      <c r="CU86" s="216"/>
      <c r="CV86" s="216"/>
      <c r="CW86" s="216"/>
      <c r="CX86" s="216"/>
      <c r="CY86" s="216"/>
      <c r="CZ86" s="216"/>
      <c r="DA86" s="216"/>
      <c r="DB86" s="216"/>
      <c r="DC86" s="650"/>
      <c r="DD86" s="216"/>
      <c r="DE86" s="216"/>
      <c r="DF86" s="216"/>
      <c r="DG86" s="216"/>
      <c r="DH86" s="216"/>
      <c r="DI86" s="216"/>
      <c r="DJ86" s="216"/>
      <c r="DK86" s="216"/>
      <c r="DL86" s="216"/>
      <c r="DM86" s="216"/>
      <c r="DN86" s="216"/>
      <c r="DO86" s="216"/>
      <c r="DP86" s="216"/>
      <c r="DQ86" s="650"/>
      <c r="DR86" s="216"/>
      <c r="DS86" s="216"/>
      <c r="DT86" s="216"/>
      <c r="DU86" s="216"/>
      <c r="DV86" s="216"/>
      <c r="DW86" s="216"/>
      <c r="DX86" s="216"/>
      <c r="DY86" s="216"/>
      <c r="DZ86" s="216"/>
      <c r="EA86" s="216"/>
      <c r="EB86" s="216"/>
      <c r="EC86" s="216"/>
      <c r="ED86" s="216"/>
      <c r="EE86" s="653"/>
      <c r="EF86" s="662"/>
      <c r="EG86" s="333"/>
      <c r="EH86" s="333"/>
    </row>
    <row r="87" spans="1:138" s="217" customFormat="1" ht="37.5" customHeight="1">
      <c r="A87" s="383"/>
      <c r="B87" s="380"/>
      <c r="C87" s="397"/>
      <c r="D87" s="397"/>
      <c r="E87" s="360"/>
      <c r="F87" s="360"/>
      <c r="G87" s="360"/>
      <c r="H87" s="360"/>
      <c r="I87" s="360"/>
      <c r="J87" s="327"/>
      <c r="K87" s="360"/>
      <c r="L87" s="360"/>
      <c r="M87" s="327"/>
      <c r="N87" s="360"/>
      <c r="O87" s="360"/>
      <c r="P87" s="330"/>
      <c r="Q87" s="333"/>
      <c r="R87" s="327"/>
      <c r="S87" s="333"/>
      <c r="T87" s="327"/>
      <c r="U87" s="327"/>
      <c r="V87" s="327"/>
      <c r="W87" s="327"/>
      <c r="X87" s="327"/>
      <c r="Y87" s="327"/>
      <c r="Z87" s="327"/>
      <c r="AA87" s="327"/>
      <c r="AB87" s="327"/>
      <c r="AC87" s="327"/>
      <c r="AD87" s="374"/>
      <c r="AE87" s="360"/>
      <c r="AF87" s="360"/>
      <c r="AG87" s="256" t="s">
        <v>162</v>
      </c>
      <c r="AH87" s="93">
        <v>0.1</v>
      </c>
      <c r="AI87" s="181"/>
      <c r="AJ87" s="235"/>
      <c r="AK87" s="203"/>
      <c r="AL87" s="205">
        <v>1</v>
      </c>
      <c r="AM87" s="306">
        <f t="shared" si="14"/>
        <v>1</v>
      </c>
      <c r="AN87" s="252">
        <v>45291</v>
      </c>
      <c r="AO87" s="233" t="s">
        <v>472</v>
      </c>
      <c r="AP87" s="234"/>
      <c r="AQ87" s="222" t="s">
        <v>204</v>
      </c>
      <c r="AR87" s="333"/>
      <c r="AS87" s="333"/>
      <c r="AT87" s="336"/>
      <c r="AU87" s="513"/>
      <c r="AV87" s="366"/>
      <c r="AW87" s="366"/>
      <c r="AX87" s="333"/>
      <c r="AY87" s="333"/>
      <c r="AZ87" s="333"/>
      <c r="BA87" s="215"/>
      <c r="BB87" s="215"/>
      <c r="BC87" s="215"/>
      <c r="BD87" s="215"/>
      <c r="BE87" s="215"/>
      <c r="BF87" s="215"/>
      <c r="BG87" s="215"/>
      <c r="BH87" s="215"/>
      <c r="BI87" s="215"/>
      <c r="BJ87" s="215"/>
      <c r="BK87" s="215"/>
      <c r="BL87" s="215"/>
      <c r="BM87" s="215">
        <f t="shared" si="4"/>
        <v>0</v>
      </c>
      <c r="BN87" s="368"/>
      <c r="BO87" s="254"/>
      <c r="BP87" s="254"/>
      <c r="BQ87" s="254"/>
      <c r="BR87" s="368"/>
      <c r="BS87" s="368"/>
      <c r="BT87" s="368"/>
      <c r="BU87" s="368"/>
      <c r="BV87" s="368"/>
      <c r="BW87" s="368"/>
      <c r="BX87" s="368"/>
      <c r="BY87" s="368"/>
      <c r="BZ87" s="254"/>
      <c r="CA87" s="510"/>
      <c r="CB87" s="368"/>
      <c r="CC87" s="254"/>
      <c r="CD87" s="254"/>
      <c r="CE87" s="254"/>
      <c r="CF87" s="368"/>
      <c r="CG87" s="368"/>
      <c r="CH87" s="368"/>
      <c r="CI87" s="368"/>
      <c r="CJ87" s="368"/>
      <c r="CK87" s="368"/>
      <c r="CL87" s="368"/>
      <c r="CM87" s="368"/>
      <c r="CN87" s="215"/>
      <c r="CO87" s="646"/>
      <c r="CP87" s="215"/>
      <c r="CQ87" s="216"/>
      <c r="CR87" s="216"/>
      <c r="CS87" s="216"/>
      <c r="CT87" s="216"/>
      <c r="CU87" s="216"/>
      <c r="CV87" s="216"/>
      <c r="CW87" s="216"/>
      <c r="CX87" s="216"/>
      <c r="CY87" s="216"/>
      <c r="CZ87" s="216"/>
      <c r="DA87" s="216"/>
      <c r="DB87" s="216"/>
      <c r="DC87" s="650"/>
      <c r="DD87" s="216"/>
      <c r="DE87" s="216"/>
      <c r="DF87" s="216"/>
      <c r="DG87" s="216"/>
      <c r="DH87" s="216"/>
      <c r="DI87" s="216"/>
      <c r="DJ87" s="216"/>
      <c r="DK87" s="216"/>
      <c r="DL87" s="216"/>
      <c r="DM87" s="216"/>
      <c r="DN87" s="216"/>
      <c r="DO87" s="216"/>
      <c r="DP87" s="216"/>
      <c r="DQ87" s="650"/>
      <c r="DR87" s="216"/>
      <c r="DS87" s="216"/>
      <c r="DT87" s="216"/>
      <c r="DU87" s="216"/>
      <c r="DV87" s="216"/>
      <c r="DW87" s="216"/>
      <c r="DX87" s="216"/>
      <c r="DY87" s="216"/>
      <c r="DZ87" s="216"/>
      <c r="EA87" s="216"/>
      <c r="EB87" s="216"/>
      <c r="EC87" s="216"/>
      <c r="ED87" s="216"/>
      <c r="EE87" s="653"/>
      <c r="EF87" s="662"/>
      <c r="EG87" s="333"/>
      <c r="EH87" s="333"/>
    </row>
    <row r="88" spans="1:138" s="217" customFormat="1" ht="48.75" customHeight="1">
      <c r="A88" s="383"/>
      <c r="B88" s="380"/>
      <c r="C88" s="397"/>
      <c r="D88" s="397"/>
      <c r="E88" s="360"/>
      <c r="F88" s="360"/>
      <c r="G88" s="360"/>
      <c r="H88" s="360"/>
      <c r="I88" s="360"/>
      <c r="J88" s="327"/>
      <c r="K88" s="360"/>
      <c r="L88" s="360"/>
      <c r="M88" s="327"/>
      <c r="N88" s="360"/>
      <c r="O88" s="360"/>
      <c r="P88" s="330"/>
      <c r="Q88" s="333"/>
      <c r="R88" s="327"/>
      <c r="S88" s="333"/>
      <c r="T88" s="327"/>
      <c r="U88" s="327"/>
      <c r="V88" s="327"/>
      <c r="W88" s="327"/>
      <c r="X88" s="327"/>
      <c r="Y88" s="327"/>
      <c r="Z88" s="327"/>
      <c r="AA88" s="327"/>
      <c r="AB88" s="327"/>
      <c r="AC88" s="327"/>
      <c r="AD88" s="374"/>
      <c r="AE88" s="360"/>
      <c r="AF88" s="360"/>
      <c r="AG88" s="256" t="s">
        <v>163</v>
      </c>
      <c r="AH88" s="93">
        <v>0.1</v>
      </c>
      <c r="AI88" s="205"/>
      <c r="AJ88" s="205">
        <v>0.43</v>
      </c>
      <c r="AK88" s="205">
        <v>0.11</v>
      </c>
      <c r="AL88" s="205">
        <v>0.46</v>
      </c>
      <c r="AM88" s="306">
        <f t="shared" si="14"/>
        <v>1</v>
      </c>
      <c r="AN88" s="252">
        <v>45291</v>
      </c>
      <c r="AO88" s="204" t="s">
        <v>455</v>
      </c>
      <c r="AP88" s="234" t="s">
        <v>419</v>
      </c>
      <c r="AQ88" s="222" t="s">
        <v>204</v>
      </c>
      <c r="AR88" s="333"/>
      <c r="AS88" s="333"/>
      <c r="AT88" s="336"/>
      <c r="AU88" s="513"/>
      <c r="AV88" s="366"/>
      <c r="AW88" s="366"/>
      <c r="AX88" s="333"/>
      <c r="AY88" s="333"/>
      <c r="AZ88" s="333"/>
      <c r="BA88" s="215"/>
      <c r="BB88" s="215"/>
      <c r="BC88" s="215"/>
      <c r="BD88" s="215"/>
      <c r="BE88" s="215"/>
      <c r="BF88" s="215"/>
      <c r="BG88" s="215"/>
      <c r="BH88" s="215"/>
      <c r="BI88" s="215"/>
      <c r="BJ88" s="215"/>
      <c r="BK88" s="215"/>
      <c r="BL88" s="215"/>
      <c r="BM88" s="215">
        <f t="shared" si="4"/>
        <v>0</v>
      </c>
      <c r="BN88" s="368"/>
      <c r="BO88" s="254"/>
      <c r="BP88" s="254"/>
      <c r="BQ88" s="254"/>
      <c r="BR88" s="368"/>
      <c r="BS88" s="368"/>
      <c r="BT88" s="368"/>
      <c r="BU88" s="368"/>
      <c r="BV88" s="368"/>
      <c r="BW88" s="368"/>
      <c r="BX88" s="368"/>
      <c r="BY88" s="368"/>
      <c r="BZ88" s="254"/>
      <c r="CA88" s="510"/>
      <c r="CB88" s="368"/>
      <c r="CC88" s="254"/>
      <c r="CD88" s="254"/>
      <c r="CE88" s="254"/>
      <c r="CF88" s="368"/>
      <c r="CG88" s="368"/>
      <c r="CH88" s="368"/>
      <c r="CI88" s="368"/>
      <c r="CJ88" s="368"/>
      <c r="CK88" s="368"/>
      <c r="CL88" s="368"/>
      <c r="CM88" s="368"/>
      <c r="CN88" s="215"/>
      <c r="CO88" s="646"/>
      <c r="CP88" s="215"/>
      <c r="CQ88" s="216"/>
      <c r="CR88" s="216"/>
      <c r="CS88" s="216"/>
      <c r="CT88" s="216"/>
      <c r="CU88" s="216"/>
      <c r="CV88" s="216"/>
      <c r="CW88" s="216"/>
      <c r="CX88" s="216"/>
      <c r="CY88" s="216"/>
      <c r="CZ88" s="216"/>
      <c r="DA88" s="216"/>
      <c r="DB88" s="216"/>
      <c r="DC88" s="650"/>
      <c r="DD88" s="216"/>
      <c r="DE88" s="216"/>
      <c r="DF88" s="216"/>
      <c r="DG88" s="216"/>
      <c r="DH88" s="216"/>
      <c r="DI88" s="216"/>
      <c r="DJ88" s="216"/>
      <c r="DK88" s="216"/>
      <c r="DL88" s="216"/>
      <c r="DM88" s="216"/>
      <c r="DN88" s="216"/>
      <c r="DO88" s="216"/>
      <c r="DP88" s="216"/>
      <c r="DQ88" s="650"/>
      <c r="DR88" s="216"/>
      <c r="DS88" s="216"/>
      <c r="DT88" s="216"/>
      <c r="DU88" s="216"/>
      <c r="DV88" s="216"/>
      <c r="DW88" s="216"/>
      <c r="DX88" s="216"/>
      <c r="DY88" s="216"/>
      <c r="DZ88" s="216"/>
      <c r="EA88" s="216"/>
      <c r="EB88" s="216"/>
      <c r="EC88" s="216"/>
      <c r="ED88" s="216"/>
      <c r="EE88" s="653"/>
      <c r="EF88" s="662"/>
      <c r="EG88" s="333"/>
      <c r="EH88" s="333"/>
    </row>
    <row r="89" spans="1:138" s="217" customFormat="1" ht="43.5" customHeight="1">
      <c r="A89" s="383"/>
      <c r="B89" s="380"/>
      <c r="C89" s="397"/>
      <c r="D89" s="397"/>
      <c r="E89" s="360"/>
      <c r="F89" s="360"/>
      <c r="G89" s="360"/>
      <c r="H89" s="360"/>
      <c r="I89" s="360"/>
      <c r="J89" s="327"/>
      <c r="K89" s="360"/>
      <c r="L89" s="360"/>
      <c r="M89" s="327"/>
      <c r="N89" s="360"/>
      <c r="O89" s="360"/>
      <c r="P89" s="330"/>
      <c r="Q89" s="333"/>
      <c r="R89" s="327"/>
      <c r="S89" s="333"/>
      <c r="T89" s="327"/>
      <c r="U89" s="327"/>
      <c r="V89" s="327"/>
      <c r="W89" s="327"/>
      <c r="X89" s="327"/>
      <c r="Y89" s="327"/>
      <c r="Z89" s="327"/>
      <c r="AA89" s="327"/>
      <c r="AB89" s="327"/>
      <c r="AC89" s="327"/>
      <c r="AD89" s="374"/>
      <c r="AE89" s="360"/>
      <c r="AF89" s="360"/>
      <c r="AG89" s="256" t="s">
        <v>190</v>
      </c>
      <c r="AH89" s="93">
        <v>0.1</v>
      </c>
      <c r="AI89" s="205"/>
      <c r="AJ89" s="205">
        <v>0.5</v>
      </c>
      <c r="AK89" s="205">
        <v>0.12</v>
      </c>
      <c r="AL89" s="205">
        <v>0.38</v>
      </c>
      <c r="AM89" s="306">
        <f t="shared" si="14"/>
        <v>1</v>
      </c>
      <c r="AN89" s="252">
        <v>45291</v>
      </c>
      <c r="AO89" s="204" t="s">
        <v>454</v>
      </c>
      <c r="AP89" s="234" t="s">
        <v>419</v>
      </c>
      <c r="AQ89" s="222" t="s">
        <v>204</v>
      </c>
      <c r="AR89" s="333"/>
      <c r="AS89" s="333"/>
      <c r="AT89" s="336"/>
      <c r="AU89" s="513"/>
      <c r="AV89" s="366"/>
      <c r="AW89" s="366"/>
      <c r="AX89" s="333"/>
      <c r="AY89" s="333"/>
      <c r="AZ89" s="333"/>
      <c r="BA89" s="215"/>
      <c r="BB89" s="215"/>
      <c r="BC89" s="215"/>
      <c r="BD89" s="215"/>
      <c r="BE89" s="215"/>
      <c r="BF89" s="215"/>
      <c r="BG89" s="215"/>
      <c r="BH89" s="215"/>
      <c r="BI89" s="215"/>
      <c r="BJ89" s="215"/>
      <c r="BK89" s="215"/>
      <c r="BL89" s="215"/>
      <c r="BM89" s="215">
        <f t="shared" si="4"/>
        <v>0</v>
      </c>
      <c r="BN89" s="368"/>
      <c r="BO89" s="254"/>
      <c r="BP89" s="254"/>
      <c r="BQ89" s="254"/>
      <c r="BR89" s="368"/>
      <c r="BS89" s="368"/>
      <c r="BT89" s="368"/>
      <c r="BU89" s="368"/>
      <c r="BV89" s="368"/>
      <c r="BW89" s="368"/>
      <c r="BX89" s="368"/>
      <c r="BY89" s="368"/>
      <c r="BZ89" s="254"/>
      <c r="CA89" s="510"/>
      <c r="CB89" s="368"/>
      <c r="CC89" s="254"/>
      <c r="CD89" s="254"/>
      <c r="CE89" s="254"/>
      <c r="CF89" s="368"/>
      <c r="CG89" s="368"/>
      <c r="CH89" s="368"/>
      <c r="CI89" s="368"/>
      <c r="CJ89" s="368"/>
      <c r="CK89" s="368"/>
      <c r="CL89" s="368"/>
      <c r="CM89" s="368"/>
      <c r="CN89" s="215"/>
      <c r="CO89" s="646"/>
      <c r="CP89" s="215"/>
      <c r="CQ89" s="216"/>
      <c r="CR89" s="216"/>
      <c r="CS89" s="216"/>
      <c r="CT89" s="216"/>
      <c r="CU89" s="216"/>
      <c r="CV89" s="216"/>
      <c r="CW89" s="216"/>
      <c r="CX89" s="216"/>
      <c r="CY89" s="216"/>
      <c r="CZ89" s="216"/>
      <c r="DA89" s="216"/>
      <c r="DB89" s="216"/>
      <c r="DC89" s="650"/>
      <c r="DD89" s="216"/>
      <c r="DE89" s="216"/>
      <c r="DF89" s="216"/>
      <c r="DG89" s="216"/>
      <c r="DH89" s="216"/>
      <c r="DI89" s="216"/>
      <c r="DJ89" s="216"/>
      <c r="DK89" s="216"/>
      <c r="DL89" s="216"/>
      <c r="DM89" s="216"/>
      <c r="DN89" s="216"/>
      <c r="DO89" s="216"/>
      <c r="DP89" s="216"/>
      <c r="DQ89" s="650"/>
      <c r="DR89" s="216"/>
      <c r="DS89" s="216"/>
      <c r="DT89" s="216"/>
      <c r="DU89" s="216"/>
      <c r="DV89" s="216"/>
      <c r="DW89" s="216"/>
      <c r="DX89" s="216"/>
      <c r="DY89" s="216"/>
      <c r="DZ89" s="216"/>
      <c r="EA89" s="216"/>
      <c r="EB89" s="216"/>
      <c r="EC89" s="216"/>
      <c r="ED89" s="216"/>
      <c r="EE89" s="653"/>
      <c r="EF89" s="662"/>
      <c r="EG89" s="333"/>
      <c r="EH89" s="333"/>
    </row>
    <row r="90" spans="1:138" s="217" customFormat="1" ht="40.5" customHeight="1">
      <c r="A90" s="383"/>
      <c r="B90" s="380"/>
      <c r="C90" s="397"/>
      <c r="D90" s="397"/>
      <c r="E90" s="360"/>
      <c r="F90" s="360"/>
      <c r="G90" s="360"/>
      <c r="H90" s="360"/>
      <c r="I90" s="360"/>
      <c r="J90" s="327"/>
      <c r="K90" s="360"/>
      <c r="L90" s="360"/>
      <c r="M90" s="327"/>
      <c r="N90" s="360"/>
      <c r="O90" s="360"/>
      <c r="P90" s="330"/>
      <c r="Q90" s="333"/>
      <c r="R90" s="327"/>
      <c r="S90" s="333"/>
      <c r="T90" s="327"/>
      <c r="U90" s="327"/>
      <c r="V90" s="327"/>
      <c r="W90" s="327"/>
      <c r="X90" s="327"/>
      <c r="Y90" s="327"/>
      <c r="Z90" s="327"/>
      <c r="AA90" s="327"/>
      <c r="AB90" s="327"/>
      <c r="AC90" s="327"/>
      <c r="AD90" s="374"/>
      <c r="AE90" s="360"/>
      <c r="AF90" s="360"/>
      <c r="AG90" s="256" t="s">
        <v>164</v>
      </c>
      <c r="AH90" s="93">
        <v>0.2</v>
      </c>
      <c r="AI90" s="205"/>
      <c r="AJ90" s="205">
        <v>0.64</v>
      </c>
      <c r="AK90" s="205">
        <v>0.36</v>
      </c>
      <c r="AL90" s="205"/>
      <c r="AM90" s="306">
        <f t="shared" si="14"/>
        <v>1</v>
      </c>
      <c r="AN90" s="252">
        <v>45291</v>
      </c>
      <c r="AO90" s="204" t="s">
        <v>448</v>
      </c>
      <c r="AP90" s="234" t="s">
        <v>419</v>
      </c>
      <c r="AQ90" s="222" t="s">
        <v>204</v>
      </c>
      <c r="AR90" s="333"/>
      <c r="AS90" s="333"/>
      <c r="AT90" s="336"/>
      <c r="AU90" s="513"/>
      <c r="AV90" s="366"/>
      <c r="AW90" s="366"/>
      <c r="AX90" s="333"/>
      <c r="AY90" s="333"/>
      <c r="AZ90" s="333"/>
      <c r="BA90" s="215"/>
      <c r="BB90" s="215"/>
      <c r="BC90" s="215"/>
      <c r="BD90" s="215"/>
      <c r="BE90" s="215"/>
      <c r="BF90" s="215"/>
      <c r="BG90" s="215"/>
      <c r="BH90" s="215"/>
      <c r="BI90" s="215"/>
      <c r="BJ90" s="215"/>
      <c r="BK90" s="215"/>
      <c r="BL90" s="215"/>
      <c r="BM90" s="215">
        <f t="shared" si="4"/>
        <v>0</v>
      </c>
      <c r="BN90" s="368"/>
      <c r="BO90" s="254"/>
      <c r="BP90" s="254"/>
      <c r="BQ90" s="254"/>
      <c r="BR90" s="368"/>
      <c r="BS90" s="368"/>
      <c r="BT90" s="368"/>
      <c r="BU90" s="368"/>
      <c r="BV90" s="368"/>
      <c r="BW90" s="368"/>
      <c r="BX90" s="368"/>
      <c r="BY90" s="368"/>
      <c r="BZ90" s="254"/>
      <c r="CA90" s="510"/>
      <c r="CB90" s="368"/>
      <c r="CC90" s="254"/>
      <c r="CD90" s="254"/>
      <c r="CE90" s="254"/>
      <c r="CF90" s="368"/>
      <c r="CG90" s="368"/>
      <c r="CH90" s="368"/>
      <c r="CI90" s="368"/>
      <c r="CJ90" s="368"/>
      <c r="CK90" s="368"/>
      <c r="CL90" s="368"/>
      <c r="CM90" s="368"/>
      <c r="CN90" s="215"/>
      <c r="CO90" s="646"/>
      <c r="CP90" s="215"/>
      <c r="CQ90" s="216"/>
      <c r="CR90" s="216"/>
      <c r="CS90" s="216"/>
      <c r="CT90" s="216"/>
      <c r="CU90" s="216"/>
      <c r="CV90" s="216"/>
      <c r="CW90" s="216"/>
      <c r="CX90" s="216"/>
      <c r="CY90" s="216"/>
      <c r="CZ90" s="216"/>
      <c r="DA90" s="216"/>
      <c r="DB90" s="216"/>
      <c r="DC90" s="650"/>
      <c r="DD90" s="216"/>
      <c r="DE90" s="216"/>
      <c r="DF90" s="216"/>
      <c r="DG90" s="216"/>
      <c r="DH90" s="216"/>
      <c r="DI90" s="216"/>
      <c r="DJ90" s="216"/>
      <c r="DK90" s="216"/>
      <c r="DL90" s="216"/>
      <c r="DM90" s="216"/>
      <c r="DN90" s="216"/>
      <c r="DO90" s="216"/>
      <c r="DP90" s="216"/>
      <c r="DQ90" s="650"/>
      <c r="DR90" s="216"/>
      <c r="DS90" s="216"/>
      <c r="DT90" s="216"/>
      <c r="DU90" s="216"/>
      <c r="DV90" s="216"/>
      <c r="DW90" s="216"/>
      <c r="DX90" s="216"/>
      <c r="DY90" s="216"/>
      <c r="DZ90" s="216"/>
      <c r="EA90" s="216"/>
      <c r="EB90" s="216"/>
      <c r="EC90" s="216"/>
      <c r="ED90" s="216"/>
      <c r="EE90" s="653"/>
      <c r="EF90" s="662"/>
      <c r="EG90" s="333"/>
      <c r="EH90" s="333"/>
    </row>
    <row r="91" spans="1:138" s="217" customFormat="1" ht="45" customHeight="1">
      <c r="A91" s="383"/>
      <c r="B91" s="380"/>
      <c r="C91" s="397"/>
      <c r="D91" s="397"/>
      <c r="E91" s="360"/>
      <c r="F91" s="360"/>
      <c r="G91" s="360"/>
      <c r="H91" s="360"/>
      <c r="I91" s="360"/>
      <c r="J91" s="327"/>
      <c r="K91" s="360"/>
      <c r="L91" s="360"/>
      <c r="M91" s="327"/>
      <c r="N91" s="360"/>
      <c r="O91" s="360"/>
      <c r="P91" s="330"/>
      <c r="Q91" s="333"/>
      <c r="R91" s="327"/>
      <c r="S91" s="333"/>
      <c r="T91" s="327"/>
      <c r="U91" s="327"/>
      <c r="V91" s="327"/>
      <c r="W91" s="327"/>
      <c r="X91" s="327"/>
      <c r="Y91" s="327"/>
      <c r="Z91" s="327"/>
      <c r="AA91" s="327"/>
      <c r="AB91" s="327"/>
      <c r="AC91" s="327"/>
      <c r="AD91" s="374"/>
      <c r="AE91" s="360"/>
      <c r="AF91" s="360"/>
      <c r="AG91" s="256" t="s">
        <v>170</v>
      </c>
      <c r="AH91" s="93">
        <v>0.2</v>
      </c>
      <c r="AI91" s="205"/>
      <c r="AJ91" s="205">
        <v>1</v>
      </c>
      <c r="AK91" s="203"/>
      <c r="AL91" s="203"/>
      <c r="AM91" s="306">
        <f t="shared" si="14"/>
        <v>1</v>
      </c>
      <c r="AN91" s="252">
        <v>45291</v>
      </c>
      <c r="AO91" s="233" t="s">
        <v>431</v>
      </c>
      <c r="AP91" s="234" t="s">
        <v>419</v>
      </c>
      <c r="AQ91" s="222" t="s">
        <v>204</v>
      </c>
      <c r="AR91" s="333"/>
      <c r="AS91" s="333"/>
      <c r="AT91" s="336"/>
      <c r="AU91" s="513"/>
      <c r="AV91" s="365"/>
      <c r="AW91" s="365"/>
      <c r="AX91" s="334"/>
      <c r="AY91" s="334"/>
      <c r="AZ91" s="334"/>
      <c r="BA91" s="215"/>
      <c r="BB91" s="215"/>
      <c r="BC91" s="215"/>
      <c r="BD91" s="215"/>
      <c r="BE91" s="215"/>
      <c r="BF91" s="215"/>
      <c r="BG91" s="215"/>
      <c r="BH91" s="215"/>
      <c r="BI91" s="215"/>
      <c r="BJ91" s="215"/>
      <c r="BK91" s="215"/>
      <c r="BL91" s="215"/>
      <c r="BM91" s="215">
        <f t="shared" si="4"/>
        <v>0</v>
      </c>
      <c r="BN91" s="369"/>
      <c r="BO91" s="254"/>
      <c r="BP91" s="254"/>
      <c r="BQ91" s="254"/>
      <c r="BR91" s="369"/>
      <c r="BS91" s="369"/>
      <c r="BT91" s="369"/>
      <c r="BU91" s="369"/>
      <c r="BV91" s="369"/>
      <c r="BW91" s="369"/>
      <c r="BX91" s="369"/>
      <c r="BY91" s="369"/>
      <c r="BZ91" s="254"/>
      <c r="CA91" s="510"/>
      <c r="CB91" s="369"/>
      <c r="CC91" s="254"/>
      <c r="CD91" s="254"/>
      <c r="CE91" s="254"/>
      <c r="CF91" s="369"/>
      <c r="CG91" s="369"/>
      <c r="CH91" s="369"/>
      <c r="CI91" s="369"/>
      <c r="CJ91" s="369"/>
      <c r="CK91" s="369"/>
      <c r="CL91" s="369"/>
      <c r="CM91" s="369"/>
      <c r="CN91" s="215"/>
      <c r="CO91" s="646"/>
      <c r="CP91" s="215"/>
      <c r="CQ91" s="216"/>
      <c r="CR91" s="216"/>
      <c r="CS91" s="216"/>
      <c r="CT91" s="216"/>
      <c r="CU91" s="216"/>
      <c r="CV91" s="216"/>
      <c r="CW91" s="216"/>
      <c r="CX91" s="216"/>
      <c r="CY91" s="216"/>
      <c r="CZ91" s="216"/>
      <c r="DA91" s="216"/>
      <c r="DB91" s="216"/>
      <c r="DC91" s="650"/>
      <c r="DD91" s="216"/>
      <c r="DE91" s="216"/>
      <c r="DF91" s="216"/>
      <c r="DG91" s="216"/>
      <c r="DH91" s="216"/>
      <c r="DI91" s="216"/>
      <c r="DJ91" s="216"/>
      <c r="DK91" s="216"/>
      <c r="DL91" s="216"/>
      <c r="DM91" s="216"/>
      <c r="DN91" s="216"/>
      <c r="DO91" s="216"/>
      <c r="DP91" s="216"/>
      <c r="DQ91" s="650"/>
      <c r="DR91" s="216"/>
      <c r="DS91" s="216"/>
      <c r="DT91" s="216"/>
      <c r="DU91" s="216"/>
      <c r="DV91" s="216"/>
      <c r="DW91" s="216"/>
      <c r="DX91" s="216"/>
      <c r="DY91" s="216"/>
      <c r="DZ91" s="216"/>
      <c r="EA91" s="216"/>
      <c r="EB91" s="216"/>
      <c r="EC91" s="216"/>
      <c r="ED91" s="216"/>
      <c r="EE91" s="653"/>
      <c r="EF91" s="662"/>
      <c r="EG91" s="333"/>
      <c r="EH91" s="333"/>
    </row>
    <row r="92" spans="1:138" s="217" customFormat="1" ht="34.5" customHeight="1">
      <c r="A92" s="383"/>
      <c r="B92" s="380"/>
      <c r="C92" s="397"/>
      <c r="D92" s="397"/>
      <c r="E92" s="360"/>
      <c r="F92" s="360"/>
      <c r="G92" s="360"/>
      <c r="H92" s="360"/>
      <c r="I92" s="360"/>
      <c r="J92" s="327"/>
      <c r="K92" s="360"/>
      <c r="L92" s="360"/>
      <c r="M92" s="327"/>
      <c r="N92" s="360"/>
      <c r="O92" s="360"/>
      <c r="P92" s="330"/>
      <c r="Q92" s="333"/>
      <c r="R92" s="327"/>
      <c r="S92" s="333"/>
      <c r="T92" s="327"/>
      <c r="U92" s="327"/>
      <c r="V92" s="327"/>
      <c r="W92" s="327"/>
      <c r="X92" s="327"/>
      <c r="Y92" s="327"/>
      <c r="Z92" s="327"/>
      <c r="AA92" s="327"/>
      <c r="AB92" s="327"/>
      <c r="AC92" s="327"/>
      <c r="AD92" s="374"/>
      <c r="AE92" s="360"/>
      <c r="AF92" s="360"/>
      <c r="AG92" s="250" t="s">
        <v>255</v>
      </c>
      <c r="AH92" s="98">
        <v>0.7</v>
      </c>
      <c r="AI92" s="307">
        <f>+SUMPRODUCT(AH93:AH99*AI93:AI99)</f>
        <v>5.3999999999999999E-2</v>
      </c>
      <c r="AJ92" s="235">
        <f>+SUMPRODUCT(AH93:AH99*AJ93:AJ99)</f>
        <v>0.20399999999999999</v>
      </c>
      <c r="AK92" s="235">
        <f>+SUMPRODUCT(AH93:AH99*AK93:AK99)</f>
        <v>0.108</v>
      </c>
      <c r="AL92" s="235">
        <f>+SUMPRODUCT(AH93:AH99*AL93:AL99)</f>
        <v>0.6339999999999999</v>
      </c>
      <c r="AM92" s="241">
        <f t="shared" si="14"/>
        <v>0.99999999999999989</v>
      </c>
      <c r="AN92" s="232"/>
      <c r="AO92" s="233"/>
      <c r="AP92" s="236"/>
      <c r="AQ92" s="222" t="s">
        <v>204</v>
      </c>
      <c r="AR92" s="333"/>
      <c r="AS92" s="333"/>
      <c r="AT92" s="336"/>
      <c r="AU92" s="513"/>
      <c r="AV92" s="212" t="s">
        <v>258</v>
      </c>
      <c r="AW92" s="364" t="s">
        <v>259</v>
      </c>
      <c r="AX92" s="332" t="s">
        <v>240</v>
      </c>
      <c r="AY92" s="332">
        <v>96220</v>
      </c>
      <c r="AZ92" s="332" t="s">
        <v>13</v>
      </c>
      <c r="BA92" s="215"/>
      <c r="BB92" s="215"/>
      <c r="BC92" s="215"/>
      <c r="BD92" s="215"/>
      <c r="BE92" s="215"/>
      <c r="BF92" s="215"/>
      <c r="BG92" s="215"/>
      <c r="BH92" s="215"/>
      <c r="BI92" s="215"/>
      <c r="BJ92" s="215"/>
      <c r="BK92" s="215"/>
      <c r="BL92" s="215"/>
      <c r="BM92" s="215">
        <f t="shared" si="4"/>
        <v>0</v>
      </c>
      <c r="BN92" s="214"/>
      <c r="BO92" s="214"/>
      <c r="BP92" s="214"/>
      <c r="BQ92" s="214"/>
      <c r="BR92" s="214"/>
      <c r="BS92" s="214"/>
      <c r="BT92" s="214"/>
      <c r="BU92" s="214"/>
      <c r="BV92" s="214"/>
      <c r="BW92" s="214"/>
      <c r="BX92" s="214"/>
      <c r="BY92" s="254">
        <v>60000000</v>
      </c>
      <c r="BZ92" s="214"/>
      <c r="CA92" s="510"/>
      <c r="CB92" s="215"/>
      <c r="CC92" s="215"/>
      <c r="CD92" s="215"/>
      <c r="CE92" s="215"/>
      <c r="CF92" s="215"/>
      <c r="CG92" s="215"/>
      <c r="CH92" s="215"/>
      <c r="CI92" s="215"/>
      <c r="CJ92" s="215"/>
      <c r="CK92" s="215"/>
      <c r="CL92" s="215"/>
      <c r="CM92" s="215">
        <v>60000000</v>
      </c>
      <c r="CN92" s="215"/>
      <c r="CO92" s="646"/>
      <c r="CP92" s="215"/>
      <c r="CQ92" s="216"/>
      <c r="CR92" s="216"/>
      <c r="CS92" s="216"/>
      <c r="CT92" s="216"/>
      <c r="CU92" s="216"/>
      <c r="CV92" s="216"/>
      <c r="CW92" s="216"/>
      <c r="CX92" s="216"/>
      <c r="CY92" s="216"/>
      <c r="CZ92" s="216"/>
      <c r="DA92" s="215">
        <f>+CM92</f>
        <v>60000000</v>
      </c>
      <c r="DB92" s="216"/>
      <c r="DC92" s="650"/>
      <c r="DD92" s="216"/>
      <c r="DE92" s="216"/>
      <c r="DF92" s="216"/>
      <c r="DG92" s="216"/>
      <c r="DH92" s="216"/>
      <c r="DI92" s="216"/>
      <c r="DJ92" s="216"/>
      <c r="DK92" s="216"/>
      <c r="DL92" s="216"/>
      <c r="DM92" s="216"/>
      <c r="DN92" s="216"/>
      <c r="DO92" s="215">
        <f>+DA92</f>
        <v>60000000</v>
      </c>
      <c r="DP92" s="216"/>
      <c r="DQ92" s="650"/>
      <c r="DR92" s="216"/>
      <c r="DS92" s="216"/>
      <c r="DT92" s="216"/>
      <c r="DU92" s="216"/>
      <c r="DV92" s="216"/>
      <c r="DW92" s="216"/>
      <c r="DX92" s="216"/>
      <c r="DY92" s="216"/>
      <c r="DZ92" s="216"/>
      <c r="EA92" s="216"/>
      <c r="EB92" s="216"/>
      <c r="EC92" s="215">
        <f>+DO92</f>
        <v>60000000</v>
      </c>
      <c r="ED92" s="216"/>
      <c r="EE92" s="653"/>
      <c r="EF92" s="662"/>
      <c r="EG92" s="333"/>
      <c r="EH92" s="333"/>
    </row>
    <row r="93" spans="1:138" s="217" customFormat="1" ht="32.25" customHeight="1">
      <c r="A93" s="383"/>
      <c r="B93" s="380"/>
      <c r="C93" s="397"/>
      <c r="D93" s="397"/>
      <c r="E93" s="360"/>
      <c r="F93" s="360"/>
      <c r="G93" s="360"/>
      <c r="H93" s="360"/>
      <c r="I93" s="360"/>
      <c r="J93" s="327"/>
      <c r="K93" s="360"/>
      <c r="L93" s="360"/>
      <c r="M93" s="327"/>
      <c r="N93" s="360"/>
      <c r="O93" s="360"/>
      <c r="P93" s="330"/>
      <c r="Q93" s="333"/>
      <c r="R93" s="327"/>
      <c r="S93" s="333"/>
      <c r="T93" s="327"/>
      <c r="U93" s="327"/>
      <c r="V93" s="327"/>
      <c r="W93" s="327"/>
      <c r="X93" s="327"/>
      <c r="Y93" s="327"/>
      <c r="Z93" s="327"/>
      <c r="AA93" s="327"/>
      <c r="AB93" s="327"/>
      <c r="AC93" s="327"/>
      <c r="AD93" s="374"/>
      <c r="AE93" s="360"/>
      <c r="AF93" s="360"/>
      <c r="AG93" s="362" t="s">
        <v>321</v>
      </c>
      <c r="AH93" s="354">
        <v>0.35</v>
      </c>
      <c r="AI93" s="354"/>
      <c r="AJ93" s="354"/>
      <c r="AK93" s="354"/>
      <c r="AL93" s="354">
        <v>1</v>
      </c>
      <c r="AM93" s="354">
        <f t="shared" si="14"/>
        <v>1</v>
      </c>
      <c r="AN93" s="346">
        <v>45280</v>
      </c>
      <c r="AO93" s="364" t="s">
        <v>470</v>
      </c>
      <c r="AP93" s="357"/>
      <c r="AQ93" s="332" t="s">
        <v>204</v>
      </c>
      <c r="AR93" s="333"/>
      <c r="AS93" s="333"/>
      <c r="AT93" s="336"/>
      <c r="AU93" s="513"/>
      <c r="AV93" s="253" t="s">
        <v>333</v>
      </c>
      <c r="AW93" s="366"/>
      <c r="AX93" s="333"/>
      <c r="AY93" s="333"/>
      <c r="AZ93" s="333"/>
      <c r="BA93" s="215"/>
      <c r="BB93" s="215"/>
      <c r="BC93" s="215"/>
      <c r="BD93" s="215"/>
      <c r="BE93" s="215"/>
      <c r="BF93" s="215"/>
      <c r="BG93" s="215"/>
      <c r="BH93" s="215"/>
      <c r="BI93" s="215"/>
      <c r="BJ93" s="215"/>
      <c r="BK93" s="215"/>
      <c r="BL93" s="215"/>
      <c r="BM93" s="215">
        <f t="shared" ref="BM93:BM116" si="19">SUM(BA93:BL93)</f>
        <v>0</v>
      </c>
      <c r="BN93" s="214"/>
      <c r="BO93" s="214"/>
      <c r="BP93" s="214"/>
      <c r="BQ93" s="214"/>
      <c r="BR93" s="214"/>
      <c r="BS93" s="214"/>
      <c r="BT93" s="214"/>
      <c r="BU93" s="214"/>
      <c r="BV93" s="214"/>
      <c r="BW93" s="214"/>
      <c r="BX93" s="214"/>
      <c r="BY93" s="254"/>
      <c r="BZ93" s="214"/>
      <c r="CA93" s="510"/>
      <c r="CB93" s="215">
        <v>470000000</v>
      </c>
      <c r="CC93" s="215"/>
      <c r="CD93" s="215"/>
      <c r="CE93" s="215"/>
      <c r="CF93" s="215"/>
      <c r="CG93" s="215"/>
      <c r="CH93" s="215"/>
      <c r="CI93" s="215"/>
      <c r="CJ93" s="215"/>
      <c r="CK93" s="215"/>
      <c r="CL93" s="215"/>
      <c r="CM93" s="215"/>
      <c r="CN93" s="215"/>
      <c r="CO93" s="646"/>
      <c r="CP93" s="215">
        <f>+CB93</f>
        <v>470000000</v>
      </c>
      <c r="CQ93" s="216"/>
      <c r="CR93" s="216"/>
      <c r="CS93" s="216"/>
      <c r="CT93" s="216"/>
      <c r="CU93" s="216"/>
      <c r="CV93" s="216"/>
      <c r="CW93" s="216"/>
      <c r="CX93" s="216"/>
      <c r="CY93" s="216"/>
      <c r="CZ93" s="216"/>
      <c r="DA93" s="216"/>
      <c r="DB93" s="216"/>
      <c r="DC93" s="650"/>
      <c r="DD93" s="202">
        <v>470000000</v>
      </c>
      <c r="DE93" s="216"/>
      <c r="DF93" s="216"/>
      <c r="DG93" s="216"/>
      <c r="DH93" s="216"/>
      <c r="DI93" s="216"/>
      <c r="DJ93" s="216"/>
      <c r="DK93" s="216"/>
      <c r="DL93" s="216"/>
      <c r="DM93" s="216"/>
      <c r="DN93" s="216"/>
      <c r="DO93" s="216"/>
      <c r="DP93" s="216"/>
      <c r="DQ93" s="650"/>
      <c r="DR93" s="202">
        <v>470000000</v>
      </c>
      <c r="DS93" s="216"/>
      <c r="DT93" s="216"/>
      <c r="DU93" s="216"/>
      <c r="DV93" s="216"/>
      <c r="DW93" s="216"/>
      <c r="DX93" s="216"/>
      <c r="DY93" s="216"/>
      <c r="DZ93" s="216"/>
      <c r="EA93" s="216"/>
      <c r="EB93" s="216"/>
      <c r="EC93" s="216"/>
      <c r="ED93" s="216"/>
      <c r="EE93" s="653"/>
      <c r="EF93" s="662"/>
      <c r="EG93" s="333"/>
      <c r="EH93" s="333"/>
    </row>
    <row r="94" spans="1:138" s="217" customFormat="1" ht="32.25" customHeight="1">
      <c r="A94" s="383"/>
      <c r="B94" s="380"/>
      <c r="C94" s="397"/>
      <c r="D94" s="397"/>
      <c r="E94" s="360"/>
      <c r="F94" s="360"/>
      <c r="G94" s="360"/>
      <c r="H94" s="360"/>
      <c r="I94" s="360"/>
      <c r="J94" s="327"/>
      <c r="K94" s="360"/>
      <c r="L94" s="360"/>
      <c r="M94" s="327"/>
      <c r="N94" s="360"/>
      <c r="O94" s="360"/>
      <c r="P94" s="330"/>
      <c r="Q94" s="333"/>
      <c r="R94" s="327"/>
      <c r="S94" s="333"/>
      <c r="T94" s="327"/>
      <c r="U94" s="327"/>
      <c r="V94" s="327"/>
      <c r="W94" s="327"/>
      <c r="X94" s="327"/>
      <c r="Y94" s="327"/>
      <c r="Z94" s="327"/>
      <c r="AA94" s="327"/>
      <c r="AB94" s="327"/>
      <c r="AC94" s="327"/>
      <c r="AD94" s="374"/>
      <c r="AE94" s="360"/>
      <c r="AF94" s="360"/>
      <c r="AG94" s="363"/>
      <c r="AH94" s="355"/>
      <c r="AI94" s="355"/>
      <c r="AJ94" s="355"/>
      <c r="AK94" s="355"/>
      <c r="AL94" s="355"/>
      <c r="AM94" s="355"/>
      <c r="AN94" s="347"/>
      <c r="AO94" s="365"/>
      <c r="AP94" s="358"/>
      <c r="AQ94" s="334"/>
      <c r="AR94" s="333"/>
      <c r="AS94" s="333"/>
      <c r="AT94" s="336"/>
      <c r="AU94" s="513"/>
      <c r="AV94" s="212" t="s">
        <v>256</v>
      </c>
      <c r="AW94" s="366"/>
      <c r="AX94" s="333"/>
      <c r="AY94" s="333"/>
      <c r="AZ94" s="333"/>
      <c r="BA94" s="215"/>
      <c r="BB94" s="215"/>
      <c r="BC94" s="215"/>
      <c r="BD94" s="215"/>
      <c r="BE94" s="215"/>
      <c r="BF94" s="215"/>
      <c r="BG94" s="215"/>
      <c r="BH94" s="215"/>
      <c r="BI94" s="215"/>
      <c r="BJ94" s="215"/>
      <c r="BK94" s="215"/>
      <c r="BL94" s="215"/>
      <c r="BM94" s="215"/>
      <c r="BN94" s="214"/>
      <c r="BO94" s="214"/>
      <c r="BP94" s="214"/>
      <c r="BQ94" s="214"/>
      <c r="BR94" s="214"/>
      <c r="BS94" s="214"/>
      <c r="BT94" s="214"/>
      <c r="BU94" s="214"/>
      <c r="BV94" s="214"/>
      <c r="BW94" s="214"/>
      <c r="BX94" s="214"/>
      <c r="BY94" s="254"/>
      <c r="BZ94" s="214"/>
      <c r="CA94" s="510"/>
      <c r="CB94" s="202">
        <v>587250000</v>
      </c>
      <c r="CC94" s="215"/>
      <c r="CD94" s="215"/>
      <c r="CE94" s="215"/>
      <c r="CF94" s="215"/>
      <c r="CG94" s="215"/>
      <c r="CH94" s="215"/>
      <c r="CI94" s="215"/>
      <c r="CJ94" s="215"/>
      <c r="CK94" s="215"/>
      <c r="CL94" s="215"/>
      <c r="CM94" s="215"/>
      <c r="CN94" s="215"/>
      <c r="CO94" s="646"/>
      <c r="CP94" s="202">
        <f>+CB94</f>
        <v>587250000</v>
      </c>
      <c r="CQ94" s="216"/>
      <c r="CR94" s="216"/>
      <c r="CS94" s="216"/>
      <c r="CT94" s="216"/>
      <c r="CU94" s="216"/>
      <c r="CV94" s="216"/>
      <c r="CW94" s="216"/>
      <c r="CX94" s="216"/>
      <c r="CY94" s="216"/>
      <c r="CZ94" s="216"/>
      <c r="DA94" s="216"/>
      <c r="DB94" s="216"/>
      <c r="DC94" s="650"/>
      <c r="DD94" s="202">
        <f>+CP94</f>
        <v>587250000</v>
      </c>
      <c r="DE94" s="216"/>
      <c r="DF94" s="216"/>
      <c r="DG94" s="216"/>
      <c r="DH94" s="216"/>
      <c r="DI94" s="216"/>
      <c r="DJ94" s="216"/>
      <c r="DK94" s="216"/>
      <c r="DL94" s="216"/>
      <c r="DM94" s="216"/>
      <c r="DN94" s="216"/>
      <c r="DO94" s="216"/>
      <c r="DP94" s="216"/>
      <c r="DQ94" s="650"/>
      <c r="DR94" s="202">
        <f>+DD94</f>
        <v>587250000</v>
      </c>
      <c r="DS94" s="216"/>
      <c r="DT94" s="216"/>
      <c r="DU94" s="216"/>
      <c r="DV94" s="216"/>
      <c r="DW94" s="216"/>
      <c r="DX94" s="216"/>
      <c r="DY94" s="216"/>
      <c r="DZ94" s="216"/>
      <c r="EA94" s="216"/>
      <c r="EB94" s="216"/>
      <c r="EC94" s="216"/>
      <c r="ED94" s="216"/>
      <c r="EE94" s="653"/>
      <c r="EF94" s="662"/>
      <c r="EG94" s="333"/>
      <c r="EH94" s="333"/>
    </row>
    <row r="95" spans="1:138" s="217" customFormat="1" ht="32.25" customHeight="1">
      <c r="A95" s="383"/>
      <c r="B95" s="380"/>
      <c r="C95" s="397"/>
      <c r="D95" s="397"/>
      <c r="E95" s="360"/>
      <c r="F95" s="360"/>
      <c r="G95" s="360"/>
      <c r="H95" s="360"/>
      <c r="I95" s="360"/>
      <c r="J95" s="327"/>
      <c r="K95" s="360"/>
      <c r="L95" s="360"/>
      <c r="M95" s="327"/>
      <c r="N95" s="360"/>
      <c r="O95" s="360"/>
      <c r="P95" s="330"/>
      <c r="Q95" s="333"/>
      <c r="R95" s="327"/>
      <c r="S95" s="333"/>
      <c r="T95" s="327"/>
      <c r="U95" s="327"/>
      <c r="V95" s="327"/>
      <c r="W95" s="327"/>
      <c r="X95" s="327"/>
      <c r="Y95" s="327"/>
      <c r="Z95" s="327"/>
      <c r="AA95" s="327"/>
      <c r="AB95" s="327"/>
      <c r="AC95" s="327"/>
      <c r="AD95" s="374"/>
      <c r="AE95" s="360"/>
      <c r="AF95" s="360"/>
      <c r="AG95" s="256" t="s">
        <v>276</v>
      </c>
      <c r="AH95" s="93">
        <v>0.15</v>
      </c>
      <c r="AI95" s="235"/>
      <c r="AJ95" s="181">
        <v>1</v>
      </c>
      <c r="AK95" s="203"/>
      <c r="AL95" s="205"/>
      <c r="AM95" s="241">
        <f t="shared" si="14"/>
        <v>1</v>
      </c>
      <c r="AN95" s="276" t="s">
        <v>148</v>
      </c>
      <c r="AO95" s="204" t="s">
        <v>420</v>
      </c>
      <c r="AP95" s="234" t="s">
        <v>419</v>
      </c>
      <c r="AQ95" s="222" t="s">
        <v>204</v>
      </c>
      <c r="AR95" s="333"/>
      <c r="AS95" s="333"/>
      <c r="AT95" s="336"/>
      <c r="AU95" s="513"/>
      <c r="AV95" s="212"/>
      <c r="AW95" s="366"/>
      <c r="AX95" s="333"/>
      <c r="AY95" s="333"/>
      <c r="AZ95" s="333"/>
      <c r="BA95" s="215"/>
      <c r="BB95" s="215"/>
      <c r="BC95" s="215">
        <v>60000000</v>
      </c>
      <c r="BD95" s="215"/>
      <c r="BE95" s="215"/>
      <c r="BF95" s="215"/>
      <c r="BG95" s="215"/>
      <c r="BH95" s="215"/>
      <c r="BI95" s="215"/>
      <c r="BJ95" s="215"/>
      <c r="BK95" s="215"/>
      <c r="BL95" s="215"/>
      <c r="BM95" s="215">
        <f t="shared" si="19"/>
        <v>60000000</v>
      </c>
      <c r="BN95" s="214"/>
      <c r="BO95" s="214"/>
      <c r="BP95" s="214"/>
      <c r="BQ95" s="214"/>
      <c r="BR95" s="214"/>
      <c r="BS95" s="214"/>
      <c r="BT95" s="214"/>
      <c r="BU95" s="214"/>
      <c r="BV95" s="214"/>
      <c r="BW95" s="214"/>
      <c r="BX95" s="214"/>
      <c r="BY95" s="254"/>
      <c r="BZ95" s="214"/>
      <c r="CA95" s="510"/>
      <c r="CB95" s="215"/>
      <c r="CC95" s="215"/>
      <c r="CD95" s="215"/>
      <c r="CE95" s="215"/>
      <c r="CF95" s="215"/>
      <c r="CG95" s="215"/>
      <c r="CH95" s="215"/>
      <c r="CI95" s="215"/>
      <c r="CJ95" s="215"/>
      <c r="CK95" s="215"/>
      <c r="CL95" s="215"/>
      <c r="CM95" s="257"/>
      <c r="CN95" s="215"/>
      <c r="CO95" s="646"/>
      <c r="CP95" s="215"/>
      <c r="CQ95" s="216"/>
      <c r="CR95" s="216"/>
      <c r="CS95" s="216"/>
      <c r="CT95" s="216"/>
      <c r="CU95" s="216"/>
      <c r="CV95" s="216"/>
      <c r="CW95" s="216"/>
      <c r="CX95" s="216"/>
      <c r="CY95" s="216"/>
      <c r="CZ95" s="216"/>
      <c r="DA95" s="216"/>
      <c r="DB95" s="216"/>
      <c r="DC95" s="650"/>
      <c r="DD95" s="216"/>
      <c r="DE95" s="216"/>
      <c r="DF95" s="216"/>
      <c r="DG95" s="216"/>
      <c r="DH95" s="216"/>
      <c r="DI95" s="216"/>
      <c r="DJ95" s="216"/>
      <c r="DK95" s="216"/>
      <c r="DL95" s="216"/>
      <c r="DM95" s="216"/>
      <c r="DN95" s="216"/>
      <c r="DO95" s="216"/>
      <c r="DP95" s="216"/>
      <c r="DQ95" s="650"/>
      <c r="DR95" s="216"/>
      <c r="DS95" s="216"/>
      <c r="DT95" s="216"/>
      <c r="DU95" s="216"/>
      <c r="DV95" s="216"/>
      <c r="DW95" s="216"/>
      <c r="DX95" s="216"/>
      <c r="DY95" s="216"/>
      <c r="DZ95" s="216"/>
      <c r="EA95" s="216"/>
      <c r="EB95" s="216"/>
      <c r="EC95" s="216"/>
      <c r="ED95" s="216"/>
      <c r="EE95" s="653"/>
      <c r="EF95" s="662"/>
      <c r="EG95" s="333"/>
      <c r="EH95" s="333"/>
    </row>
    <row r="96" spans="1:138" s="217" customFormat="1" ht="43.5" customHeight="1">
      <c r="A96" s="383"/>
      <c r="B96" s="380"/>
      <c r="C96" s="397"/>
      <c r="D96" s="397"/>
      <c r="E96" s="360"/>
      <c r="F96" s="360"/>
      <c r="G96" s="360"/>
      <c r="H96" s="360"/>
      <c r="I96" s="360"/>
      <c r="J96" s="327"/>
      <c r="K96" s="360"/>
      <c r="L96" s="360"/>
      <c r="M96" s="327"/>
      <c r="N96" s="360"/>
      <c r="O96" s="360"/>
      <c r="P96" s="330"/>
      <c r="Q96" s="333"/>
      <c r="R96" s="327"/>
      <c r="S96" s="333"/>
      <c r="T96" s="327"/>
      <c r="U96" s="327"/>
      <c r="V96" s="327"/>
      <c r="W96" s="327"/>
      <c r="X96" s="327"/>
      <c r="Y96" s="327"/>
      <c r="Z96" s="327"/>
      <c r="AA96" s="327"/>
      <c r="AB96" s="327"/>
      <c r="AC96" s="327"/>
      <c r="AD96" s="374"/>
      <c r="AE96" s="360"/>
      <c r="AF96" s="360"/>
      <c r="AG96" s="256" t="s">
        <v>277</v>
      </c>
      <c r="AH96" s="93">
        <v>0.1</v>
      </c>
      <c r="AI96" s="235"/>
      <c r="AJ96" s="181"/>
      <c r="AK96" s="203"/>
      <c r="AL96" s="205">
        <v>1</v>
      </c>
      <c r="AM96" s="241">
        <f t="shared" si="14"/>
        <v>1</v>
      </c>
      <c r="AN96" s="252">
        <v>45289</v>
      </c>
      <c r="AO96" s="233" t="s">
        <v>476</v>
      </c>
      <c r="AP96" s="236"/>
      <c r="AQ96" s="222" t="s">
        <v>204</v>
      </c>
      <c r="AR96" s="333"/>
      <c r="AS96" s="333"/>
      <c r="AT96" s="336"/>
      <c r="AU96" s="513"/>
      <c r="AV96" s="197" t="s">
        <v>333</v>
      </c>
      <c r="AW96" s="365"/>
      <c r="AX96" s="334"/>
      <c r="AY96" s="334"/>
      <c r="AZ96" s="334"/>
      <c r="BA96" s="215"/>
      <c r="BB96" s="215"/>
      <c r="BC96" s="215"/>
      <c r="BD96" s="215"/>
      <c r="BE96" s="215"/>
      <c r="BF96" s="215"/>
      <c r="BG96" s="215"/>
      <c r="BH96" s="215"/>
      <c r="BI96" s="215"/>
      <c r="BJ96" s="215"/>
      <c r="BK96" s="215"/>
      <c r="BL96" s="215"/>
      <c r="BM96" s="215">
        <f t="shared" si="19"/>
        <v>0</v>
      </c>
      <c r="BN96" s="214"/>
      <c r="BO96" s="214"/>
      <c r="BP96" s="214"/>
      <c r="BQ96" s="214"/>
      <c r="BR96" s="214"/>
      <c r="BS96" s="214"/>
      <c r="BT96" s="214"/>
      <c r="BU96" s="214"/>
      <c r="BV96" s="214"/>
      <c r="BW96" s="214"/>
      <c r="BX96" s="214"/>
      <c r="BY96" s="254"/>
      <c r="BZ96" s="214"/>
      <c r="CA96" s="510"/>
      <c r="CB96" s="215">
        <v>25000000</v>
      </c>
      <c r="CC96" s="215"/>
      <c r="CD96" s="215"/>
      <c r="CE96" s="215"/>
      <c r="CF96" s="215"/>
      <c r="CG96" s="215"/>
      <c r="CH96" s="215"/>
      <c r="CI96" s="215"/>
      <c r="CJ96" s="215"/>
      <c r="CK96" s="215"/>
      <c r="CL96" s="215"/>
      <c r="CM96" s="215"/>
      <c r="CN96" s="215"/>
      <c r="CO96" s="646"/>
      <c r="CP96" s="215">
        <f>+CB96</f>
        <v>25000000</v>
      </c>
      <c r="CQ96" s="216"/>
      <c r="CR96" s="216"/>
      <c r="CS96" s="216"/>
      <c r="CT96" s="216"/>
      <c r="CU96" s="216"/>
      <c r="CV96" s="216"/>
      <c r="CW96" s="216"/>
      <c r="CX96" s="216"/>
      <c r="CY96" s="216"/>
      <c r="CZ96" s="216"/>
      <c r="DA96" s="216"/>
      <c r="DB96" s="216"/>
      <c r="DC96" s="650"/>
      <c r="DD96" s="202">
        <f>+CP96</f>
        <v>25000000</v>
      </c>
      <c r="DE96" s="216"/>
      <c r="DF96" s="216"/>
      <c r="DG96" s="216"/>
      <c r="DH96" s="216"/>
      <c r="DI96" s="216"/>
      <c r="DJ96" s="216"/>
      <c r="DK96" s="216"/>
      <c r="DL96" s="216"/>
      <c r="DM96" s="216"/>
      <c r="DN96" s="216"/>
      <c r="DO96" s="216"/>
      <c r="DP96" s="216"/>
      <c r="DQ96" s="650"/>
      <c r="DR96" s="202">
        <f>+DD96</f>
        <v>25000000</v>
      </c>
      <c r="DS96" s="216"/>
      <c r="DT96" s="216"/>
      <c r="DU96" s="216"/>
      <c r="DV96" s="216"/>
      <c r="DW96" s="216"/>
      <c r="DX96" s="216"/>
      <c r="DY96" s="216"/>
      <c r="DZ96" s="216"/>
      <c r="EA96" s="216"/>
      <c r="EB96" s="216"/>
      <c r="EC96" s="216"/>
      <c r="ED96" s="216"/>
      <c r="EE96" s="653"/>
      <c r="EF96" s="662"/>
      <c r="EG96" s="333"/>
      <c r="EH96" s="333"/>
    </row>
    <row r="97" spans="1:138" s="217" customFormat="1" ht="34.5" customHeight="1">
      <c r="A97" s="383"/>
      <c r="B97" s="380"/>
      <c r="C97" s="397"/>
      <c r="D97" s="397"/>
      <c r="E97" s="360"/>
      <c r="F97" s="360"/>
      <c r="G97" s="360"/>
      <c r="H97" s="360"/>
      <c r="I97" s="360"/>
      <c r="J97" s="327"/>
      <c r="K97" s="360"/>
      <c r="L97" s="360"/>
      <c r="M97" s="327"/>
      <c r="N97" s="360"/>
      <c r="O97" s="360"/>
      <c r="P97" s="330"/>
      <c r="Q97" s="333"/>
      <c r="R97" s="327"/>
      <c r="S97" s="333"/>
      <c r="T97" s="327"/>
      <c r="U97" s="327"/>
      <c r="V97" s="327"/>
      <c r="W97" s="327"/>
      <c r="X97" s="327"/>
      <c r="Y97" s="327"/>
      <c r="Z97" s="327"/>
      <c r="AA97" s="327"/>
      <c r="AB97" s="327"/>
      <c r="AC97" s="327"/>
      <c r="AD97" s="374"/>
      <c r="AE97" s="360"/>
      <c r="AF97" s="360"/>
      <c r="AG97" s="256" t="s">
        <v>278</v>
      </c>
      <c r="AH97" s="93">
        <v>0.1</v>
      </c>
      <c r="AI97" s="235"/>
      <c r="AJ97" s="181"/>
      <c r="AK97" s="203"/>
      <c r="AL97" s="205">
        <v>1</v>
      </c>
      <c r="AM97" s="241">
        <f t="shared" si="14"/>
        <v>1</v>
      </c>
      <c r="AN97" s="252">
        <v>45289</v>
      </c>
      <c r="AO97" s="186" t="s">
        <v>471</v>
      </c>
      <c r="AP97" s="234" t="s">
        <v>419</v>
      </c>
      <c r="AQ97" s="222" t="s">
        <v>204</v>
      </c>
      <c r="AR97" s="333"/>
      <c r="AS97" s="333"/>
      <c r="AT97" s="336"/>
      <c r="AU97" s="513"/>
      <c r="AV97" s="253" t="s">
        <v>333</v>
      </c>
      <c r="AW97" s="364" t="s">
        <v>257</v>
      </c>
      <c r="AX97" s="332" t="s">
        <v>240</v>
      </c>
      <c r="AY97" s="332">
        <v>96220</v>
      </c>
      <c r="AZ97" s="332" t="s">
        <v>13</v>
      </c>
      <c r="BA97" s="215"/>
      <c r="BB97" s="215"/>
      <c r="BC97" s="215"/>
      <c r="BD97" s="215"/>
      <c r="BE97" s="215"/>
      <c r="BF97" s="215"/>
      <c r="BG97" s="215"/>
      <c r="BH97" s="215"/>
      <c r="BI97" s="215"/>
      <c r="BJ97" s="215"/>
      <c r="BK97" s="215"/>
      <c r="BL97" s="215"/>
      <c r="BM97" s="215">
        <f t="shared" si="19"/>
        <v>0</v>
      </c>
      <c r="BN97" s="254"/>
      <c r="BO97" s="254"/>
      <c r="BP97" s="254"/>
      <c r="BQ97" s="254"/>
      <c r="BR97" s="254"/>
      <c r="BS97" s="254"/>
      <c r="BT97" s="254"/>
      <c r="BU97" s="254"/>
      <c r="BV97" s="254"/>
      <c r="BW97" s="254"/>
      <c r="BX97" s="254"/>
      <c r="BY97" s="254"/>
      <c r="BZ97" s="254"/>
      <c r="CA97" s="510"/>
      <c r="CB97" s="215">
        <v>38000000</v>
      </c>
      <c r="CC97" s="215"/>
      <c r="CD97" s="215"/>
      <c r="CE97" s="215"/>
      <c r="CF97" s="215"/>
      <c r="CG97" s="215"/>
      <c r="CH97" s="215"/>
      <c r="CI97" s="215"/>
      <c r="CJ97" s="215"/>
      <c r="CK97" s="215"/>
      <c r="CL97" s="215"/>
      <c r="CM97" s="215"/>
      <c r="CN97" s="215"/>
      <c r="CO97" s="646"/>
      <c r="CP97" s="215">
        <f>+CB97</f>
        <v>38000000</v>
      </c>
      <c r="CQ97" s="216"/>
      <c r="CR97" s="216"/>
      <c r="CS97" s="216"/>
      <c r="CT97" s="216"/>
      <c r="CU97" s="216"/>
      <c r="CV97" s="216"/>
      <c r="CW97" s="216"/>
      <c r="CX97" s="216"/>
      <c r="CY97" s="216"/>
      <c r="CZ97" s="216"/>
      <c r="DA97" s="216"/>
      <c r="DB97" s="216"/>
      <c r="DC97" s="650"/>
      <c r="DD97" s="202">
        <f>+CP97</f>
        <v>38000000</v>
      </c>
      <c r="DE97" s="216"/>
      <c r="DF97" s="216"/>
      <c r="DG97" s="216"/>
      <c r="DH97" s="216"/>
      <c r="DI97" s="216"/>
      <c r="DJ97" s="216"/>
      <c r="DK97" s="216"/>
      <c r="DL97" s="216"/>
      <c r="DM97" s="216"/>
      <c r="DN97" s="216"/>
      <c r="DO97" s="216"/>
      <c r="DP97" s="216"/>
      <c r="DQ97" s="650"/>
      <c r="DR97" s="202">
        <f>+DD97</f>
        <v>38000000</v>
      </c>
      <c r="DS97" s="216"/>
      <c r="DT97" s="216"/>
      <c r="DU97" s="216"/>
      <c r="DV97" s="216"/>
      <c r="DW97" s="216"/>
      <c r="DX97" s="216"/>
      <c r="DY97" s="216"/>
      <c r="DZ97" s="216"/>
      <c r="EA97" s="216"/>
      <c r="EB97" s="216"/>
      <c r="EC97" s="216"/>
      <c r="ED97" s="216"/>
      <c r="EE97" s="653"/>
      <c r="EF97" s="662"/>
      <c r="EG97" s="333"/>
      <c r="EH97" s="333"/>
    </row>
    <row r="98" spans="1:138" s="217" customFormat="1" ht="37.5" customHeight="1">
      <c r="A98" s="383"/>
      <c r="B98" s="380"/>
      <c r="C98" s="397"/>
      <c r="D98" s="397"/>
      <c r="E98" s="360"/>
      <c r="F98" s="360"/>
      <c r="G98" s="360"/>
      <c r="H98" s="360"/>
      <c r="I98" s="360"/>
      <c r="J98" s="327"/>
      <c r="K98" s="360"/>
      <c r="L98" s="360"/>
      <c r="M98" s="327"/>
      <c r="N98" s="360"/>
      <c r="O98" s="360"/>
      <c r="P98" s="330"/>
      <c r="Q98" s="333"/>
      <c r="R98" s="327"/>
      <c r="S98" s="333"/>
      <c r="T98" s="327"/>
      <c r="U98" s="327"/>
      <c r="V98" s="327"/>
      <c r="W98" s="327"/>
      <c r="X98" s="327"/>
      <c r="Y98" s="327"/>
      <c r="Z98" s="327"/>
      <c r="AA98" s="327"/>
      <c r="AB98" s="327"/>
      <c r="AC98" s="327"/>
      <c r="AD98" s="374"/>
      <c r="AE98" s="360"/>
      <c r="AF98" s="360"/>
      <c r="AG98" s="415" t="s">
        <v>279</v>
      </c>
      <c r="AH98" s="354">
        <v>0.3</v>
      </c>
      <c r="AI98" s="352">
        <v>0.18</v>
      </c>
      <c r="AJ98" s="352">
        <v>0.18</v>
      </c>
      <c r="AK98" s="350">
        <v>0.36</v>
      </c>
      <c r="AL98" s="350">
        <v>0.28000000000000003</v>
      </c>
      <c r="AM98" s="348">
        <f>SUM(AI98:AL99)</f>
        <v>1</v>
      </c>
      <c r="AN98" s="346">
        <v>45289</v>
      </c>
      <c r="AO98" s="344" t="s">
        <v>442</v>
      </c>
      <c r="AP98" s="357" t="s">
        <v>419</v>
      </c>
      <c r="AQ98" s="332" t="s">
        <v>204</v>
      </c>
      <c r="AR98" s="333"/>
      <c r="AS98" s="333"/>
      <c r="AT98" s="336"/>
      <c r="AU98" s="513"/>
      <c r="AV98" s="212" t="s">
        <v>256</v>
      </c>
      <c r="AW98" s="365"/>
      <c r="AX98" s="334"/>
      <c r="AY98" s="334"/>
      <c r="AZ98" s="334"/>
      <c r="BA98" s="215">
        <v>38246239.130434781</v>
      </c>
      <c r="BB98" s="215">
        <v>76492478.260869563</v>
      </c>
      <c r="BC98" s="215">
        <v>76492478.260869563</v>
      </c>
      <c r="BD98" s="215">
        <v>76492478.260869563</v>
      </c>
      <c r="BE98" s="215">
        <v>76492478.260869563</v>
      </c>
      <c r="BF98" s="215">
        <v>76492478.260869563</v>
      </c>
      <c r="BG98" s="215">
        <v>76492478.260869563</v>
      </c>
      <c r="BH98" s="215">
        <v>76492478.260869563</v>
      </c>
      <c r="BI98" s="215">
        <v>76492478.260869563</v>
      </c>
      <c r="BJ98" s="215">
        <v>76492478.260869563</v>
      </c>
      <c r="BK98" s="215">
        <v>76492478.260869563</v>
      </c>
      <c r="BL98" s="215">
        <v>76492478.260869563</v>
      </c>
      <c r="BM98" s="215">
        <f t="shared" si="19"/>
        <v>879663499.99999976</v>
      </c>
      <c r="BN98" s="254">
        <v>879663500</v>
      </c>
      <c r="BO98" s="254"/>
      <c r="BP98" s="254"/>
      <c r="BQ98" s="254"/>
      <c r="BR98" s="254"/>
      <c r="BS98" s="254"/>
      <c r="BT98" s="254"/>
      <c r="BU98" s="254"/>
      <c r="BV98" s="254"/>
      <c r="BW98" s="254"/>
      <c r="BX98" s="254"/>
      <c r="BY98" s="254"/>
      <c r="BZ98" s="254"/>
      <c r="CA98" s="510"/>
      <c r="CB98" s="202">
        <v>879663500</v>
      </c>
      <c r="CC98" s="215"/>
      <c r="CD98" s="215"/>
      <c r="CE98" s="215"/>
      <c r="CF98" s="215"/>
      <c r="CG98" s="215"/>
      <c r="CH98" s="215"/>
      <c r="CI98" s="215"/>
      <c r="CJ98" s="215"/>
      <c r="CK98" s="215"/>
      <c r="CL98" s="215"/>
      <c r="CM98" s="215"/>
      <c r="CN98" s="215"/>
      <c r="CO98" s="646"/>
      <c r="CP98" s="202">
        <f>+CB98</f>
        <v>879663500</v>
      </c>
      <c r="CQ98" s="216"/>
      <c r="CR98" s="216"/>
      <c r="CS98" s="216"/>
      <c r="CT98" s="216"/>
      <c r="CU98" s="216"/>
      <c r="CV98" s="216"/>
      <c r="CW98" s="216"/>
      <c r="CX98" s="216"/>
      <c r="CY98" s="216"/>
      <c r="CZ98" s="216"/>
      <c r="DA98" s="216"/>
      <c r="DB98" s="216"/>
      <c r="DC98" s="650"/>
      <c r="DD98" s="202">
        <v>879663500</v>
      </c>
      <c r="DE98" s="216"/>
      <c r="DF98" s="216"/>
      <c r="DG98" s="216"/>
      <c r="DH98" s="216"/>
      <c r="DI98" s="216"/>
      <c r="DJ98" s="216"/>
      <c r="DK98" s="216"/>
      <c r="DL98" s="216"/>
      <c r="DM98" s="216"/>
      <c r="DN98" s="216"/>
      <c r="DO98" s="216"/>
      <c r="DP98" s="216"/>
      <c r="DQ98" s="650"/>
      <c r="DR98" s="202">
        <v>879663500</v>
      </c>
      <c r="DS98" s="216"/>
      <c r="DT98" s="216"/>
      <c r="DU98" s="216"/>
      <c r="DV98" s="216"/>
      <c r="DW98" s="216"/>
      <c r="DX98" s="216"/>
      <c r="DY98" s="216"/>
      <c r="DZ98" s="216"/>
      <c r="EA98" s="216"/>
      <c r="EB98" s="216"/>
      <c r="EC98" s="216"/>
      <c r="ED98" s="216"/>
      <c r="EE98" s="653"/>
      <c r="EF98" s="662"/>
      <c r="EG98" s="334"/>
      <c r="EH98" s="334"/>
    </row>
    <row r="99" spans="1:138" s="217" customFormat="1" ht="37.5" customHeight="1">
      <c r="A99" s="384"/>
      <c r="B99" s="381"/>
      <c r="C99" s="404"/>
      <c r="D99" s="404"/>
      <c r="E99" s="361"/>
      <c r="F99" s="361"/>
      <c r="G99" s="361"/>
      <c r="H99" s="361"/>
      <c r="I99" s="361"/>
      <c r="J99" s="328"/>
      <c r="K99" s="361"/>
      <c r="L99" s="361"/>
      <c r="M99" s="328"/>
      <c r="N99" s="361"/>
      <c r="O99" s="361"/>
      <c r="P99" s="331"/>
      <c r="Q99" s="334"/>
      <c r="R99" s="328"/>
      <c r="S99" s="334"/>
      <c r="T99" s="328"/>
      <c r="U99" s="328"/>
      <c r="V99" s="328"/>
      <c r="W99" s="328"/>
      <c r="X99" s="328"/>
      <c r="Y99" s="328"/>
      <c r="Z99" s="328"/>
      <c r="AA99" s="328"/>
      <c r="AB99" s="328"/>
      <c r="AC99" s="328"/>
      <c r="AD99" s="375"/>
      <c r="AE99" s="361"/>
      <c r="AF99" s="361"/>
      <c r="AG99" s="417"/>
      <c r="AH99" s="355"/>
      <c r="AI99" s="353"/>
      <c r="AJ99" s="353"/>
      <c r="AK99" s="351"/>
      <c r="AL99" s="351"/>
      <c r="AM99" s="349"/>
      <c r="AN99" s="347"/>
      <c r="AO99" s="345"/>
      <c r="AP99" s="358"/>
      <c r="AQ99" s="334"/>
      <c r="AR99" s="334"/>
      <c r="AS99" s="334"/>
      <c r="AT99" s="337"/>
      <c r="AU99" s="513"/>
      <c r="AV99" s="253" t="s">
        <v>333</v>
      </c>
      <c r="AW99" s="308"/>
      <c r="AX99" s="309"/>
      <c r="AY99" s="309"/>
      <c r="AZ99" s="309"/>
      <c r="BA99" s="215"/>
      <c r="BB99" s="215"/>
      <c r="BC99" s="215"/>
      <c r="BD99" s="215"/>
      <c r="BE99" s="215"/>
      <c r="BF99" s="215"/>
      <c r="BG99" s="215"/>
      <c r="BH99" s="215"/>
      <c r="BI99" s="215"/>
      <c r="BJ99" s="215"/>
      <c r="BK99" s="215"/>
      <c r="BL99" s="215"/>
      <c r="BM99" s="215"/>
      <c r="BN99" s="254"/>
      <c r="BO99" s="254"/>
      <c r="BP99" s="254"/>
      <c r="BQ99" s="254"/>
      <c r="BR99" s="254"/>
      <c r="BS99" s="254"/>
      <c r="BT99" s="254"/>
      <c r="BU99" s="254"/>
      <c r="BV99" s="254"/>
      <c r="BW99" s="254"/>
      <c r="BX99" s="254"/>
      <c r="BY99" s="254"/>
      <c r="BZ99" s="254"/>
      <c r="CA99" s="511"/>
      <c r="CB99" s="215">
        <v>191745881</v>
      </c>
      <c r="CC99" s="215"/>
      <c r="CD99" s="215"/>
      <c r="CE99" s="215"/>
      <c r="CF99" s="215"/>
      <c r="CG99" s="215"/>
      <c r="CH99" s="215"/>
      <c r="CI99" s="215"/>
      <c r="CJ99" s="215"/>
      <c r="CK99" s="215"/>
      <c r="CL99" s="215"/>
      <c r="CM99" s="215"/>
      <c r="CN99" s="215"/>
      <c r="CO99" s="647"/>
      <c r="CP99" s="215">
        <f>+CB99</f>
        <v>191745881</v>
      </c>
      <c r="CQ99" s="216"/>
      <c r="CR99" s="216"/>
      <c r="CS99" s="216"/>
      <c r="CT99" s="216"/>
      <c r="CU99" s="216"/>
      <c r="CV99" s="216"/>
      <c r="CW99" s="216"/>
      <c r="CX99" s="216"/>
      <c r="CY99" s="216"/>
      <c r="CZ99" s="216"/>
      <c r="DA99" s="216"/>
      <c r="DB99" s="216"/>
      <c r="DC99" s="651"/>
      <c r="DD99" s="202">
        <v>191745881</v>
      </c>
      <c r="DE99" s="216"/>
      <c r="DF99" s="216"/>
      <c r="DG99" s="216"/>
      <c r="DH99" s="216"/>
      <c r="DI99" s="216"/>
      <c r="DJ99" s="216"/>
      <c r="DK99" s="216"/>
      <c r="DL99" s="216"/>
      <c r="DM99" s="216"/>
      <c r="DN99" s="216"/>
      <c r="DO99" s="216"/>
      <c r="DP99" s="216"/>
      <c r="DQ99" s="651"/>
      <c r="DR99" s="202">
        <v>191745881</v>
      </c>
      <c r="DS99" s="216"/>
      <c r="DT99" s="216"/>
      <c r="DU99" s="216"/>
      <c r="DV99" s="216"/>
      <c r="DW99" s="216"/>
      <c r="DX99" s="216"/>
      <c r="DY99" s="216"/>
      <c r="DZ99" s="216"/>
      <c r="EA99" s="216"/>
      <c r="EB99" s="216"/>
      <c r="EC99" s="216"/>
      <c r="ED99" s="216"/>
      <c r="EE99" s="654"/>
      <c r="EF99" s="602"/>
      <c r="EG99" s="309"/>
      <c r="EH99" s="309"/>
    </row>
    <row r="100" spans="1:138" s="217" customFormat="1" ht="64.5" customHeight="1">
      <c r="A100" s="389" t="s">
        <v>123</v>
      </c>
      <c r="B100" s="387" t="s">
        <v>226</v>
      </c>
      <c r="C100" s="392">
        <v>0.12</v>
      </c>
      <c r="D100" s="392">
        <v>0.14000000000000001</v>
      </c>
      <c r="E100" s="359">
        <v>5.0000000000000001E-3</v>
      </c>
      <c r="F100" s="359">
        <v>5.0000000000000001E-3</v>
      </c>
      <c r="G100" s="359">
        <v>5.0000000000000001E-3</v>
      </c>
      <c r="H100" s="359">
        <v>5.0000000000000001E-3</v>
      </c>
      <c r="I100" s="359" t="s">
        <v>124</v>
      </c>
      <c r="J100" s="326">
        <v>33</v>
      </c>
      <c r="K100" s="385" t="s">
        <v>128</v>
      </c>
      <c r="L100" s="385" t="s">
        <v>219</v>
      </c>
      <c r="M100" s="326">
        <v>3301</v>
      </c>
      <c r="N100" s="387" t="s">
        <v>227</v>
      </c>
      <c r="O100" s="387" t="s">
        <v>207</v>
      </c>
      <c r="P100" s="588" t="s">
        <v>168</v>
      </c>
      <c r="Q100" s="298" t="s">
        <v>236</v>
      </c>
      <c r="R100" s="299" t="s">
        <v>237</v>
      </c>
      <c r="S100" s="298" t="s">
        <v>238</v>
      </c>
      <c r="T100" s="300" t="s">
        <v>239</v>
      </c>
      <c r="U100" s="382">
        <v>0</v>
      </c>
      <c r="V100" s="382" t="s">
        <v>144</v>
      </c>
      <c r="W100" s="382">
        <v>1</v>
      </c>
      <c r="X100" s="382">
        <v>0</v>
      </c>
      <c r="Y100" s="382">
        <v>0</v>
      </c>
      <c r="Z100" s="382">
        <v>0.5</v>
      </c>
      <c r="AA100" s="382">
        <v>0.5</v>
      </c>
      <c r="AB100" s="382" t="s">
        <v>145</v>
      </c>
      <c r="AC100" s="382">
        <v>0.5</v>
      </c>
      <c r="AD100" s="382">
        <f>AC100*AF100</f>
        <v>0.5</v>
      </c>
      <c r="AE100" s="616">
        <f>+SUMPRODUCT(AH100:AH101*AL100:AL101)</f>
        <v>0.5</v>
      </c>
      <c r="AF100" s="616">
        <f>+SUMPRODUCT(AH100:AH101*AM100:AM101)</f>
        <v>1</v>
      </c>
      <c r="AG100" s="250" t="s">
        <v>295</v>
      </c>
      <c r="AH100" s="93">
        <v>0.5</v>
      </c>
      <c r="AI100" s="255"/>
      <c r="AJ100" s="181">
        <v>1</v>
      </c>
      <c r="AK100" s="67"/>
      <c r="AL100" s="67"/>
      <c r="AM100" s="241">
        <f t="shared" si="14"/>
        <v>1</v>
      </c>
      <c r="AN100" s="252">
        <v>45290</v>
      </c>
      <c r="AO100" s="186" t="s">
        <v>428</v>
      </c>
      <c r="AP100" s="234" t="s">
        <v>419</v>
      </c>
      <c r="AQ100" s="222" t="s">
        <v>204</v>
      </c>
      <c r="AR100" s="430" t="s">
        <v>157</v>
      </c>
      <c r="AS100" s="332" t="s">
        <v>154</v>
      </c>
      <c r="AT100" s="335">
        <v>2021768920045</v>
      </c>
      <c r="AU100" s="513"/>
      <c r="AV100" s="212" t="s">
        <v>260</v>
      </c>
      <c r="AW100" s="364" t="s">
        <v>259</v>
      </c>
      <c r="AX100" s="643" t="s">
        <v>6</v>
      </c>
      <c r="AY100" s="332">
        <v>71322</v>
      </c>
      <c r="AZ100" s="332" t="s">
        <v>8</v>
      </c>
      <c r="BA100" s="215"/>
      <c r="BB100" s="215"/>
      <c r="BC100" s="215"/>
      <c r="BD100" s="215"/>
      <c r="BE100" s="215"/>
      <c r="BF100" s="215"/>
      <c r="BG100" s="215"/>
      <c r="BH100" s="215">
        <v>94029619</v>
      </c>
      <c r="BI100" s="215"/>
      <c r="BJ100" s="215"/>
      <c r="BK100" s="215"/>
      <c r="BL100" s="215"/>
      <c r="BM100" s="215">
        <f t="shared" si="19"/>
        <v>94029619</v>
      </c>
      <c r="BN100" s="214"/>
      <c r="BO100" s="214"/>
      <c r="BP100" s="214"/>
      <c r="BQ100" s="214"/>
      <c r="BR100" s="214"/>
      <c r="BS100" s="214"/>
      <c r="BT100" s="214"/>
      <c r="BU100" s="214"/>
      <c r="BV100" s="214"/>
      <c r="BW100" s="214"/>
      <c r="BX100" s="214"/>
      <c r="BY100" s="254">
        <v>94029619</v>
      </c>
      <c r="BZ100" s="214"/>
      <c r="CA100" s="640">
        <f>SUM(BN100:BZ101)</f>
        <v>94029619</v>
      </c>
      <c r="CB100" s="215"/>
      <c r="CC100" s="215"/>
      <c r="CD100" s="215"/>
      <c r="CE100" s="215"/>
      <c r="CF100" s="215"/>
      <c r="CG100" s="215"/>
      <c r="CH100" s="215"/>
      <c r="CI100" s="215"/>
      <c r="CJ100" s="215"/>
      <c r="CK100" s="215"/>
      <c r="CL100" s="215"/>
      <c r="CM100" s="215">
        <v>94029619</v>
      </c>
      <c r="CN100" s="215"/>
      <c r="CO100" s="645">
        <f>SUM(CB100:CN101)</f>
        <v>106029619</v>
      </c>
      <c r="CP100" s="215"/>
      <c r="CQ100" s="216"/>
      <c r="CR100" s="216"/>
      <c r="CS100" s="216"/>
      <c r="CT100" s="216"/>
      <c r="CU100" s="216"/>
      <c r="CV100" s="216"/>
      <c r="CW100" s="216"/>
      <c r="CX100" s="216"/>
      <c r="CY100" s="216"/>
      <c r="CZ100" s="216"/>
      <c r="DA100" s="215">
        <f>+CM100</f>
        <v>94029619</v>
      </c>
      <c r="DB100" s="216"/>
      <c r="DC100" s="649">
        <f>SUM(CP100:DB101)</f>
        <v>106029619</v>
      </c>
      <c r="DD100" s="216"/>
      <c r="DE100" s="216"/>
      <c r="DF100" s="216"/>
      <c r="DG100" s="216"/>
      <c r="DH100" s="216"/>
      <c r="DI100" s="216"/>
      <c r="DJ100" s="216"/>
      <c r="DK100" s="216"/>
      <c r="DL100" s="216"/>
      <c r="DM100" s="216"/>
      <c r="DN100" s="216"/>
      <c r="DO100" s="215">
        <f>+DA100</f>
        <v>94029619</v>
      </c>
      <c r="DP100" s="216"/>
      <c r="DQ100" s="649">
        <f>SUM(DD100:DP101)</f>
        <v>106029619</v>
      </c>
      <c r="DR100" s="216"/>
      <c r="DS100" s="216"/>
      <c r="DT100" s="216"/>
      <c r="DU100" s="216"/>
      <c r="DV100" s="216"/>
      <c r="DW100" s="216"/>
      <c r="DX100" s="216"/>
      <c r="DY100" s="216"/>
      <c r="DZ100" s="216"/>
      <c r="EA100" s="216"/>
      <c r="EB100" s="216"/>
      <c r="EC100" s="215">
        <f>+DO100</f>
        <v>94029619</v>
      </c>
      <c r="ED100" s="216"/>
      <c r="EE100" s="652">
        <f>SUM(DR100:ED101)</f>
        <v>106029619</v>
      </c>
      <c r="EF100" s="601">
        <f>+DQ100/CO100</f>
        <v>1</v>
      </c>
      <c r="EG100" s="332" t="s">
        <v>271</v>
      </c>
      <c r="EH100" s="332"/>
    </row>
    <row r="101" spans="1:138" s="217" customFormat="1" ht="66" customHeight="1">
      <c r="A101" s="390"/>
      <c r="B101" s="391"/>
      <c r="C101" s="393"/>
      <c r="D101" s="393"/>
      <c r="E101" s="360"/>
      <c r="F101" s="360"/>
      <c r="G101" s="360"/>
      <c r="H101" s="360"/>
      <c r="I101" s="360"/>
      <c r="J101" s="327"/>
      <c r="K101" s="386"/>
      <c r="L101" s="386"/>
      <c r="M101" s="327"/>
      <c r="N101" s="388"/>
      <c r="O101" s="388"/>
      <c r="P101" s="589"/>
      <c r="Q101" s="298" t="s">
        <v>143</v>
      </c>
      <c r="R101" s="299">
        <v>3301054</v>
      </c>
      <c r="S101" s="298" t="s">
        <v>132</v>
      </c>
      <c r="T101" s="300">
        <v>330105400</v>
      </c>
      <c r="U101" s="384"/>
      <c r="V101" s="384"/>
      <c r="W101" s="384"/>
      <c r="X101" s="384"/>
      <c r="Y101" s="384"/>
      <c r="Z101" s="384"/>
      <c r="AA101" s="384"/>
      <c r="AB101" s="384"/>
      <c r="AC101" s="384"/>
      <c r="AD101" s="384"/>
      <c r="AE101" s="617"/>
      <c r="AF101" s="617"/>
      <c r="AG101" s="191" t="s">
        <v>296</v>
      </c>
      <c r="AH101" s="199">
        <v>0.5</v>
      </c>
      <c r="AI101" s="255"/>
      <c r="AJ101" s="255"/>
      <c r="AK101" s="67"/>
      <c r="AL101" s="187">
        <v>1</v>
      </c>
      <c r="AM101" s="241">
        <f t="shared" si="14"/>
        <v>1</v>
      </c>
      <c r="AN101" s="252">
        <v>45290</v>
      </c>
      <c r="AO101" s="204" t="s">
        <v>479</v>
      </c>
      <c r="AP101" s="236"/>
      <c r="AQ101" s="222" t="s">
        <v>204</v>
      </c>
      <c r="AR101" s="431"/>
      <c r="AS101" s="333"/>
      <c r="AT101" s="336"/>
      <c r="AU101" s="513"/>
      <c r="AV101" s="253" t="s">
        <v>333</v>
      </c>
      <c r="AW101" s="365"/>
      <c r="AX101" s="644"/>
      <c r="AY101" s="334"/>
      <c r="AZ101" s="334"/>
      <c r="BA101" s="215"/>
      <c r="BB101" s="215"/>
      <c r="BC101" s="215"/>
      <c r="BD101" s="215"/>
      <c r="BE101" s="215"/>
      <c r="BF101" s="215"/>
      <c r="BG101" s="215"/>
      <c r="BH101" s="215"/>
      <c r="BI101" s="215"/>
      <c r="BJ101" s="215"/>
      <c r="BK101" s="215"/>
      <c r="BL101" s="215"/>
      <c r="BM101" s="215">
        <f t="shared" si="19"/>
        <v>0</v>
      </c>
      <c r="BN101" s="214"/>
      <c r="BO101" s="214"/>
      <c r="BP101" s="214"/>
      <c r="BQ101" s="214"/>
      <c r="BR101" s="214"/>
      <c r="BS101" s="214"/>
      <c r="BT101" s="214"/>
      <c r="BU101" s="214"/>
      <c r="BV101" s="214"/>
      <c r="BW101" s="214"/>
      <c r="BX101" s="214"/>
      <c r="BY101" s="254"/>
      <c r="BZ101" s="214"/>
      <c r="CA101" s="642"/>
      <c r="CB101" s="215">
        <v>12000000</v>
      </c>
      <c r="CC101" s="215"/>
      <c r="CD101" s="215"/>
      <c r="CE101" s="215"/>
      <c r="CF101" s="215"/>
      <c r="CG101" s="215"/>
      <c r="CH101" s="215"/>
      <c r="CI101" s="215"/>
      <c r="CJ101" s="215"/>
      <c r="CK101" s="215"/>
      <c r="CL101" s="215"/>
      <c r="CM101" s="215"/>
      <c r="CN101" s="215"/>
      <c r="CO101" s="647"/>
      <c r="CP101" s="215">
        <f>+CB101</f>
        <v>12000000</v>
      </c>
      <c r="CQ101" s="216"/>
      <c r="CR101" s="216"/>
      <c r="CS101" s="216"/>
      <c r="CT101" s="216"/>
      <c r="CU101" s="216"/>
      <c r="CV101" s="216"/>
      <c r="CW101" s="216"/>
      <c r="CX101" s="216"/>
      <c r="CY101" s="216"/>
      <c r="CZ101" s="216"/>
      <c r="DA101" s="216"/>
      <c r="DB101" s="216"/>
      <c r="DC101" s="651"/>
      <c r="DD101" s="202">
        <f>+CP101</f>
        <v>12000000</v>
      </c>
      <c r="DE101" s="216"/>
      <c r="DF101" s="216"/>
      <c r="DG101" s="216"/>
      <c r="DH101" s="216"/>
      <c r="DI101" s="216"/>
      <c r="DJ101" s="216"/>
      <c r="DK101" s="216"/>
      <c r="DL101" s="216"/>
      <c r="DM101" s="216"/>
      <c r="DN101" s="216"/>
      <c r="DO101" s="216"/>
      <c r="DP101" s="216"/>
      <c r="DQ101" s="651"/>
      <c r="DR101" s="202">
        <f>+DD101</f>
        <v>12000000</v>
      </c>
      <c r="DS101" s="216"/>
      <c r="DT101" s="216"/>
      <c r="DU101" s="216"/>
      <c r="DV101" s="216"/>
      <c r="DW101" s="216"/>
      <c r="DX101" s="216"/>
      <c r="DY101" s="216"/>
      <c r="DZ101" s="216"/>
      <c r="EA101" s="216"/>
      <c r="EB101" s="216"/>
      <c r="EC101" s="216"/>
      <c r="ED101" s="216"/>
      <c r="EE101" s="654"/>
      <c r="EF101" s="602"/>
      <c r="EG101" s="334"/>
      <c r="EH101" s="334"/>
    </row>
    <row r="102" spans="1:138" s="217" customFormat="1" ht="63" customHeight="1">
      <c r="A102" s="634" t="s">
        <v>123</v>
      </c>
      <c r="B102" s="571" t="s">
        <v>262</v>
      </c>
      <c r="C102" s="574">
        <v>0.09</v>
      </c>
      <c r="D102" s="574">
        <v>0.1</v>
      </c>
      <c r="E102" s="554">
        <v>2.5000000000000001E-3</v>
      </c>
      <c r="F102" s="554">
        <v>2.5000000000000001E-3</v>
      </c>
      <c r="G102" s="554">
        <v>2.5000000000000001E-3</v>
      </c>
      <c r="H102" s="554">
        <v>2.5000000000000001E-3</v>
      </c>
      <c r="I102" s="554" t="s">
        <v>124</v>
      </c>
      <c r="J102" s="631">
        <v>33</v>
      </c>
      <c r="K102" s="341" t="s">
        <v>129</v>
      </c>
      <c r="L102" s="385" t="s">
        <v>219</v>
      </c>
      <c r="M102" s="400">
        <v>3301</v>
      </c>
      <c r="N102" s="385" t="s">
        <v>219</v>
      </c>
      <c r="O102" s="621" t="s">
        <v>207</v>
      </c>
      <c r="P102" s="487" t="s">
        <v>140</v>
      </c>
      <c r="Q102" s="385" t="s">
        <v>264</v>
      </c>
      <c r="R102" s="338" t="s">
        <v>265</v>
      </c>
      <c r="S102" s="385" t="s">
        <v>266</v>
      </c>
      <c r="T102" s="341" t="s">
        <v>267</v>
      </c>
      <c r="U102" s="341">
        <v>4</v>
      </c>
      <c r="V102" s="341" t="s">
        <v>144</v>
      </c>
      <c r="W102" s="341">
        <v>5</v>
      </c>
      <c r="X102" s="341">
        <v>1</v>
      </c>
      <c r="Y102" s="341">
        <v>1</v>
      </c>
      <c r="Z102" s="341">
        <v>2</v>
      </c>
      <c r="AA102" s="341">
        <v>1</v>
      </c>
      <c r="AB102" s="341" t="s">
        <v>146</v>
      </c>
      <c r="AC102" s="341">
        <v>1</v>
      </c>
      <c r="AD102" s="341">
        <f>AC102*AF102</f>
        <v>1</v>
      </c>
      <c r="AE102" s="370">
        <f>AH102*AK102</f>
        <v>0</v>
      </c>
      <c r="AF102" s="603">
        <f>AH102*AM102</f>
        <v>1</v>
      </c>
      <c r="AG102" s="310" t="s">
        <v>280</v>
      </c>
      <c r="AH102" s="201">
        <v>1</v>
      </c>
      <c r="AI102" s="235">
        <f>+SUMPRODUCT(AH103:AH104*AI103:AI104)</f>
        <v>0</v>
      </c>
      <c r="AJ102" s="235">
        <f>+SUMPRODUCT(AH103:AH104*AJ103:AJ104)</f>
        <v>0</v>
      </c>
      <c r="AK102" s="235">
        <f>+SUMPRODUCT(AH103:AH104*AK103:AK104)</f>
        <v>0</v>
      </c>
      <c r="AL102" s="235">
        <f>+SUMPRODUCT(AH103:AH104*AL103:AL104)</f>
        <v>1</v>
      </c>
      <c r="AM102" s="275">
        <f t="shared" si="14"/>
        <v>1</v>
      </c>
      <c r="AN102" s="232"/>
      <c r="AO102" s="233"/>
      <c r="AP102" s="236"/>
      <c r="AQ102" s="210"/>
      <c r="AR102" s="430" t="s">
        <v>158</v>
      </c>
      <c r="AS102" s="332" t="s">
        <v>154</v>
      </c>
      <c r="AT102" s="335">
        <v>2021768920050</v>
      </c>
      <c r="AU102" s="586">
        <v>3715419357</v>
      </c>
      <c r="AV102" s="212" t="s">
        <v>261</v>
      </c>
      <c r="AW102" s="364" t="s">
        <v>259</v>
      </c>
      <c r="AX102" s="364" t="s">
        <v>240</v>
      </c>
      <c r="AY102" s="332"/>
      <c r="AZ102" s="332"/>
      <c r="BA102" s="215"/>
      <c r="BB102" s="215"/>
      <c r="BC102" s="215"/>
      <c r="BD102" s="215"/>
      <c r="BE102" s="215"/>
      <c r="BF102" s="215"/>
      <c r="BG102" s="215"/>
      <c r="BH102" s="215"/>
      <c r="BI102" s="215"/>
      <c r="BJ102" s="215"/>
      <c r="BK102" s="215"/>
      <c r="BL102" s="215"/>
      <c r="BM102" s="215">
        <f t="shared" si="19"/>
        <v>0</v>
      </c>
      <c r="BN102" s="311"/>
      <c r="BO102" s="311"/>
      <c r="BP102" s="311"/>
      <c r="BQ102" s="311"/>
      <c r="BR102" s="311"/>
      <c r="BS102" s="311"/>
      <c r="BT102" s="311"/>
      <c r="BU102" s="311"/>
      <c r="BV102" s="311"/>
      <c r="BW102" s="311"/>
      <c r="BX102" s="311"/>
      <c r="BY102" s="311"/>
      <c r="BZ102" s="311"/>
      <c r="CA102" s="640">
        <f>SUM(BN102:BZ104)</f>
        <v>0</v>
      </c>
      <c r="CB102" s="215"/>
      <c r="CC102" s="215"/>
      <c r="CD102" s="215"/>
      <c r="CE102" s="215"/>
      <c r="CF102" s="215"/>
      <c r="CG102" s="215"/>
      <c r="CH102" s="215"/>
      <c r="CI102" s="215"/>
      <c r="CJ102" s="215"/>
      <c r="CK102" s="215"/>
      <c r="CL102" s="215"/>
      <c r="CM102" s="215"/>
      <c r="CN102" s="215"/>
      <c r="CO102" s="645">
        <v>10000000</v>
      </c>
      <c r="CP102" s="215"/>
      <c r="CQ102" s="216"/>
      <c r="CR102" s="216"/>
      <c r="CS102" s="216"/>
      <c r="CT102" s="216"/>
      <c r="CU102" s="216"/>
      <c r="CV102" s="216"/>
      <c r="CW102" s="216"/>
      <c r="CX102" s="216"/>
      <c r="CY102" s="216"/>
      <c r="CZ102" s="216"/>
      <c r="DA102" s="216"/>
      <c r="DB102" s="216"/>
      <c r="DC102" s="649">
        <f>SUM(CP102:DB104)</f>
        <v>10000000</v>
      </c>
      <c r="DD102" s="216"/>
      <c r="DE102" s="216"/>
      <c r="DF102" s="216"/>
      <c r="DG102" s="216"/>
      <c r="DH102" s="216"/>
      <c r="DI102" s="216"/>
      <c r="DJ102" s="216"/>
      <c r="DK102" s="216"/>
      <c r="DL102" s="216"/>
      <c r="DM102" s="216"/>
      <c r="DN102" s="216"/>
      <c r="DO102" s="216"/>
      <c r="DP102" s="216"/>
      <c r="DQ102" s="649">
        <f>SUM(DD102:DP104)</f>
        <v>10000000</v>
      </c>
      <c r="DR102" s="216"/>
      <c r="DS102" s="216"/>
      <c r="DT102" s="216"/>
      <c r="DU102" s="216"/>
      <c r="DV102" s="216"/>
      <c r="DW102" s="216"/>
      <c r="DX102" s="216"/>
      <c r="DY102" s="216"/>
      <c r="DZ102" s="216"/>
      <c r="EA102" s="216"/>
      <c r="EB102" s="216"/>
      <c r="EC102" s="216"/>
      <c r="ED102" s="216"/>
      <c r="EE102" s="652">
        <f>SUM(DR102:ED104)</f>
        <v>10000000</v>
      </c>
      <c r="EF102" s="601">
        <f>+DQ102/CO102</f>
        <v>1</v>
      </c>
      <c r="EG102" s="332" t="s">
        <v>271</v>
      </c>
      <c r="EH102" s="332"/>
    </row>
    <row r="103" spans="1:138" s="217" customFormat="1" ht="34.5" customHeight="1">
      <c r="A103" s="635"/>
      <c r="B103" s="572"/>
      <c r="C103" s="575"/>
      <c r="D103" s="575"/>
      <c r="E103" s="555"/>
      <c r="F103" s="555"/>
      <c r="G103" s="555"/>
      <c r="H103" s="555"/>
      <c r="I103" s="555"/>
      <c r="J103" s="632"/>
      <c r="K103" s="342"/>
      <c r="L103" s="386"/>
      <c r="M103" s="401"/>
      <c r="N103" s="386"/>
      <c r="O103" s="622"/>
      <c r="P103" s="488"/>
      <c r="Q103" s="386"/>
      <c r="R103" s="339"/>
      <c r="S103" s="386"/>
      <c r="T103" s="342"/>
      <c r="U103" s="342"/>
      <c r="V103" s="342"/>
      <c r="W103" s="342"/>
      <c r="X103" s="342"/>
      <c r="Y103" s="342"/>
      <c r="Z103" s="342"/>
      <c r="AA103" s="342"/>
      <c r="AB103" s="342"/>
      <c r="AC103" s="342"/>
      <c r="AD103" s="342"/>
      <c r="AE103" s="342"/>
      <c r="AF103" s="604"/>
      <c r="AG103" s="256" t="s">
        <v>191</v>
      </c>
      <c r="AH103" s="93">
        <v>0.6</v>
      </c>
      <c r="AI103" s="255"/>
      <c r="AJ103" s="255"/>
      <c r="AK103" s="67"/>
      <c r="AL103" s="67">
        <v>1</v>
      </c>
      <c r="AM103" s="235">
        <f t="shared" si="14"/>
        <v>1</v>
      </c>
      <c r="AN103" s="252">
        <v>45290</v>
      </c>
      <c r="AO103" s="186" t="s">
        <v>466</v>
      </c>
      <c r="AP103" s="234" t="s">
        <v>419</v>
      </c>
      <c r="AQ103" s="211" t="s">
        <v>204</v>
      </c>
      <c r="AR103" s="431"/>
      <c r="AS103" s="333"/>
      <c r="AT103" s="336"/>
      <c r="AU103" s="587"/>
      <c r="AV103" s="197" t="s">
        <v>334</v>
      </c>
      <c r="AW103" s="366"/>
      <c r="AX103" s="366"/>
      <c r="AY103" s="333"/>
      <c r="AZ103" s="333"/>
      <c r="BA103" s="215"/>
      <c r="BB103" s="215"/>
      <c r="BC103" s="215"/>
      <c r="BD103" s="215"/>
      <c r="BE103" s="215"/>
      <c r="BF103" s="215"/>
      <c r="BG103" s="215"/>
      <c r="BH103" s="215"/>
      <c r="BI103" s="215"/>
      <c r="BJ103" s="215"/>
      <c r="BK103" s="215"/>
      <c r="BL103" s="215"/>
      <c r="BM103" s="215">
        <f t="shared" si="19"/>
        <v>0</v>
      </c>
      <c r="BN103" s="311"/>
      <c r="BO103" s="311"/>
      <c r="BP103" s="311"/>
      <c r="BQ103" s="311"/>
      <c r="BR103" s="311"/>
      <c r="BS103" s="311"/>
      <c r="BT103" s="311"/>
      <c r="BU103" s="311"/>
      <c r="BV103" s="311"/>
      <c r="BW103" s="311"/>
      <c r="BX103" s="311"/>
      <c r="BY103" s="311"/>
      <c r="BZ103" s="311"/>
      <c r="CA103" s="641"/>
      <c r="CB103" s="215">
        <v>9000000</v>
      </c>
      <c r="CC103" s="215"/>
      <c r="CD103" s="215"/>
      <c r="CE103" s="215"/>
      <c r="CF103" s="215"/>
      <c r="CG103" s="215"/>
      <c r="CH103" s="215"/>
      <c r="CI103" s="215"/>
      <c r="CJ103" s="215"/>
      <c r="CK103" s="215"/>
      <c r="CL103" s="215"/>
      <c r="CM103" s="215"/>
      <c r="CN103" s="215"/>
      <c r="CO103" s="646"/>
      <c r="CP103" s="215">
        <f>+CB103</f>
        <v>9000000</v>
      </c>
      <c r="CQ103" s="216"/>
      <c r="CR103" s="216"/>
      <c r="CS103" s="216"/>
      <c r="CT103" s="216"/>
      <c r="CU103" s="216"/>
      <c r="CV103" s="216"/>
      <c r="CW103" s="216"/>
      <c r="CX103" s="216"/>
      <c r="CY103" s="216"/>
      <c r="CZ103" s="216"/>
      <c r="DA103" s="216"/>
      <c r="DB103" s="216"/>
      <c r="DC103" s="650"/>
      <c r="DD103" s="215">
        <v>9000000</v>
      </c>
      <c r="DE103" s="216"/>
      <c r="DF103" s="216"/>
      <c r="DG103" s="216"/>
      <c r="DH103" s="216"/>
      <c r="DI103" s="216"/>
      <c r="DJ103" s="216"/>
      <c r="DK103" s="216"/>
      <c r="DL103" s="216"/>
      <c r="DM103" s="216"/>
      <c r="DN103" s="216"/>
      <c r="DO103" s="216"/>
      <c r="DP103" s="216"/>
      <c r="DQ103" s="510"/>
      <c r="DR103" s="215">
        <f>+DD103</f>
        <v>9000000</v>
      </c>
      <c r="DS103" s="216"/>
      <c r="DT103" s="216"/>
      <c r="DU103" s="216"/>
      <c r="DV103" s="216"/>
      <c r="DW103" s="216"/>
      <c r="DX103" s="216"/>
      <c r="DY103" s="216"/>
      <c r="DZ103" s="216"/>
      <c r="EA103" s="216"/>
      <c r="EB103" s="216"/>
      <c r="EC103" s="216"/>
      <c r="ED103" s="216"/>
      <c r="EE103" s="653"/>
      <c r="EF103" s="662"/>
      <c r="EG103" s="333"/>
      <c r="EH103" s="333"/>
    </row>
    <row r="104" spans="1:138" s="217" customFormat="1" ht="34.5" customHeight="1">
      <c r="A104" s="636"/>
      <c r="B104" s="573"/>
      <c r="C104" s="576"/>
      <c r="D104" s="576"/>
      <c r="E104" s="556"/>
      <c r="F104" s="556"/>
      <c r="G104" s="556"/>
      <c r="H104" s="556"/>
      <c r="I104" s="556"/>
      <c r="J104" s="633"/>
      <c r="K104" s="343"/>
      <c r="L104" s="402"/>
      <c r="M104" s="403"/>
      <c r="N104" s="402"/>
      <c r="O104" s="623"/>
      <c r="P104" s="489"/>
      <c r="Q104" s="402"/>
      <c r="R104" s="340"/>
      <c r="S104" s="402"/>
      <c r="T104" s="343"/>
      <c r="U104" s="343"/>
      <c r="V104" s="343"/>
      <c r="W104" s="343"/>
      <c r="X104" s="343"/>
      <c r="Y104" s="343"/>
      <c r="Z104" s="343"/>
      <c r="AA104" s="343"/>
      <c r="AB104" s="343"/>
      <c r="AC104" s="343"/>
      <c r="AD104" s="343"/>
      <c r="AE104" s="343"/>
      <c r="AF104" s="605"/>
      <c r="AG104" s="256" t="s">
        <v>192</v>
      </c>
      <c r="AH104" s="93">
        <v>0.4</v>
      </c>
      <c r="AI104" s="255"/>
      <c r="AJ104" s="255"/>
      <c r="AK104" s="67"/>
      <c r="AL104" s="67">
        <v>1</v>
      </c>
      <c r="AM104" s="235">
        <f t="shared" si="14"/>
        <v>1</v>
      </c>
      <c r="AN104" s="252">
        <v>45290</v>
      </c>
      <c r="AO104" s="186" t="s">
        <v>467</v>
      </c>
      <c r="AP104" s="234" t="s">
        <v>419</v>
      </c>
      <c r="AQ104" s="211" t="s">
        <v>204</v>
      </c>
      <c r="AR104" s="432"/>
      <c r="AS104" s="334"/>
      <c r="AT104" s="337"/>
      <c r="AU104" s="587"/>
      <c r="AV104" s="197" t="s">
        <v>334</v>
      </c>
      <c r="AW104" s="365"/>
      <c r="AX104" s="365"/>
      <c r="AY104" s="334"/>
      <c r="AZ104" s="334"/>
      <c r="BA104" s="215"/>
      <c r="BB104" s="215"/>
      <c r="BC104" s="215"/>
      <c r="BD104" s="215"/>
      <c r="BE104" s="215"/>
      <c r="BF104" s="215"/>
      <c r="BG104" s="215"/>
      <c r="BH104" s="215"/>
      <c r="BI104" s="215"/>
      <c r="BJ104" s="215"/>
      <c r="BK104" s="215"/>
      <c r="BL104" s="215"/>
      <c r="BM104" s="215">
        <f t="shared" si="19"/>
        <v>0</v>
      </c>
      <c r="BN104" s="311"/>
      <c r="BO104" s="311"/>
      <c r="BP104" s="311"/>
      <c r="BQ104" s="311"/>
      <c r="BR104" s="311"/>
      <c r="BS104" s="311"/>
      <c r="BT104" s="311"/>
      <c r="BU104" s="311"/>
      <c r="BV104" s="311"/>
      <c r="BW104" s="311"/>
      <c r="BX104" s="311"/>
      <c r="BY104" s="311"/>
      <c r="BZ104" s="311"/>
      <c r="CA104" s="642"/>
      <c r="CB104" s="215">
        <v>1000000</v>
      </c>
      <c r="CC104" s="215"/>
      <c r="CD104" s="215"/>
      <c r="CE104" s="215"/>
      <c r="CF104" s="215"/>
      <c r="CG104" s="215"/>
      <c r="CH104" s="215"/>
      <c r="CI104" s="215"/>
      <c r="CJ104" s="215"/>
      <c r="CK104" s="215"/>
      <c r="CL104" s="215"/>
      <c r="CM104" s="215"/>
      <c r="CN104" s="215"/>
      <c r="CO104" s="647"/>
      <c r="CP104" s="215">
        <f>+CB104</f>
        <v>1000000</v>
      </c>
      <c r="CQ104" s="216"/>
      <c r="CR104" s="216"/>
      <c r="CS104" s="216"/>
      <c r="CT104" s="216"/>
      <c r="CU104" s="216"/>
      <c r="CV104" s="216"/>
      <c r="CW104" s="216"/>
      <c r="CX104" s="216"/>
      <c r="CY104" s="216"/>
      <c r="CZ104" s="216"/>
      <c r="DA104" s="216"/>
      <c r="DB104" s="216"/>
      <c r="DC104" s="651"/>
      <c r="DD104" s="215">
        <v>1000000</v>
      </c>
      <c r="DE104" s="216"/>
      <c r="DF104" s="216"/>
      <c r="DG104" s="216"/>
      <c r="DH104" s="216"/>
      <c r="DI104" s="216"/>
      <c r="DJ104" s="216"/>
      <c r="DK104" s="216"/>
      <c r="DL104" s="216"/>
      <c r="DM104" s="216"/>
      <c r="DN104" s="216"/>
      <c r="DO104" s="216"/>
      <c r="DP104" s="216"/>
      <c r="DQ104" s="511"/>
      <c r="DR104" s="215">
        <f>+DD104</f>
        <v>1000000</v>
      </c>
      <c r="DS104" s="216"/>
      <c r="DT104" s="216"/>
      <c r="DU104" s="216"/>
      <c r="DV104" s="216"/>
      <c r="DW104" s="216"/>
      <c r="DX104" s="216"/>
      <c r="DY104" s="216"/>
      <c r="DZ104" s="216"/>
      <c r="EA104" s="216"/>
      <c r="EB104" s="216"/>
      <c r="EC104" s="216"/>
      <c r="ED104" s="216"/>
      <c r="EE104" s="654"/>
      <c r="EF104" s="602"/>
      <c r="EG104" s="334"/>
      <c r="EH104" s="334"/>
    </row>
    <row r="105" spans="1:138" s="217" customFormat="1" ht="33.75" customHeight="1">
      <c r="A105" s="394" t="s">
        <v>123</v>
      </c>
      <c r="B105" s="387" t="s">
        <v>262</v>
      </c>
      <c r="C105" s="370">
        <v>0.09</v>
      </c>
      <c r="D105" s="370">
        <v>0.1</v>
      </c>
      <c r="E105" s="637">
        <v>2.5000000000000001E-3</v>
      </c>
      <c r="F105" s="637">
        <v>2.5000000000000001E-3</v>
      </c>
      <c r="G105" s="637">
        <v>2.5000000000000001E-3</v>
      </c>
      <c r="H105" s="637">
        <v>2.5000000000000001E-3</v>
      </c>
      <c r="I105" s="637" t="s">
        <v>124</v>
      </c>
      <c r="J105" s="618">
        <v>33</v>
      </c>
      <c r="K105" s="385" t="s">
        <v>129</v>
      </c>
      <c r="L105" s="621" t="s">
        <v>219</v>
      </c>
      <c r="M105" s="400">
        <v>3301</v>
      </c>
      <c r="N105" s="621" t="s">
        <v>263</v>
      </c>
      <c r="O105" s="621" t="s">
        <v>207</v>
      </c>
      <c r="P105" s="487" t="s">
        <v>141</v>
      </c>
      <c r="Q105" s="385" t="s">
        <v>264</v>
      </c>
      <c r="R105" s="338" t="s">
        <v>265</v>
      </c>
      <c r="S105" s="385" t="s">
        <v>266</v>
      </c>
      <c r="T105" s="341" t="s">
        <v>267</v>
      </c>
      <c r="U105" s="382">
        <v>3</v>
      </c>
      <c r="V105" s="382" t="s">
        <v>144</v>
      </c>
      <c r="W105" s="382">
        <v>3</v>
      </c>
      <c r="X105" s="382">
        <v>3</v>
      </c>
      <c r="Y105" s="382">
        <v>3</v>
      </c>
      <c r="Z105" s="382">
        <v>3</v>
      </c>
      <c r="AA105" s="382">
        <v>3</v>
      </c>
      <c r="AB105" s="382" t="s">
        <v>145</v>
      </c>
      <c r="AC105" s="382">
        <v>3</v>
      </c>
      <c r="AD105" s="592">
        <f>AC105*AF105</f>
        <v>2.9999999999999996</v>
      </c>
      <c r="AE105" s="595">
        <f>AH105*AL105</f>
        <v>0.28300000000000003</v>
      </c>
      <c r="AF105" s="597">
        <f>AH105*AM105</f>
        <v>0.99999999999999989</v>
      </c>
      <c r="AG105" s="599" t="s">
        <v>281</v>
      </c>
      <c r="AH105" s="601">
        <v>1</v>
      </c>
      <c r="AI105" s="601">
        <f>+SUMPRODUCT(AH107:AH115*AI107:AI115)</f>
        <v>0</v>
      </c>
      <c r="AJ105" s="601">
        <f>+SUMPRODUCT(AH107:AH115*AJ107:AJ115)</f>
        <v>0.54899999999999993</v>
      </c>
      <c r="AK105" s="601">
        <f>+SUMPRODUCT(AH107:AH115*AK107:AK115)</f>
        <v>0.16799999999999998</v>
      </c>
      <c r="AL105" s="601">
        <f>+SUMPRODUCT(AH107:AH115*AL107:AL115)</f>
        <v>0.28300000000000003</v>
      </c>
      <c r="AM105" s="658">
        <f>SUM(AI105:AL106)</f>
        <v>0.99999999999999989</v>
      </c>
      <c r="AN105" s="660"/>
      <c r="AO105" s="364"/>
      <c r="AP105" s="357"/>
      <c r="AQ105" s="211"/>
      <c r="AR105" s="430" t="s">
        <v>158</v>
      </c>
      <c r="AS105" s="332" t="s">
        <v>154</v>
      </c>
      <c r="AT105" s="335">
        <v>2021768920050</v>
      </c>
      <c r="AU105" s="587"/>
      <c r="AV105" s="212" t="s">
        <v>261</v>
      </c>
      <c r="AW105" s="364" t="s">
        <v>241</v>
      </c>
      <c r="AX105" s="364" t="s">
        <v>5</v>
      </c>
      <c r="AY105" s="364">
        <v>84510</v>
      </c>
      <c r="AZ105" s="364" t="s">
        <v>0</v>
      </c>
      <c r="BA105" s="215"/>
      <c r="BB105" s="215">
        <v>3504160.8181818184</v>
      </c>
      <c r="BC105" s="215">
        <v>3504160.8181818184</v>
      </c>
      <c r="BD105" s="215">
        <v>3504160.8181818184</v>
      </c>
      <c r="BE105" s="215">
        <v>3504160.8181818184</v>
      </c>
      <c r="BF105" s="215">
        <v>3504160.8181818184</v>
      </c>
      <c r="BG105" s="215">
        <v>3504160.8181818184</v>
      </c>
      <c r="BH105" s="215">
        <v>3504160.8181818184</v>
      </c>
      <c r="BI105" s="215">
        <v>3504160.8181818184</v>
      </c>
      <c r="BJ105" s="215">
        <v>3504160.8181818184</v>
      </c>
      <c r="BK105" s="215">
        <v>3504160.8181818184</v>
      </c>
      <c r="BL105" s="215">
        <v>3504160.8181818184</v>
      </c>
      <c r="BM105" s="215">
        <f t="shared" si="19"/>
        <v>38545769.000000015</v>
      </c>
      <c r="BN105" s="107">
        <v>38545769</v>
      </c>
      <c r="BO105" s="107"/>
      <c r="BP105" s="107"/>
      <c r="BQ105" s="107"/>
      <c r="BR105" s="107"/>
      <c r="BS105" s="107"/>
      <c r="BT105" s="107"/>
      <c r="BU105" s="107"/>
      <c r="BV105" s="107"/>
      <c r="BW105" s="107"/>
      <c r="BX105" s="107"/>
      <c r="BY105" s="107"/>
      <c r="BZ105" s="107"/>
      <c r="CA105" s="640">
        <f>SUM(BN105:BZ115)</f>
        <v>518596700</v>
      </c>
      <c r="CB105" s="215">
        <v>38545769</v>
      </c>
      <c r="CC105" s="215"/>
      <c r="CD105" s="215"/>
      <c r="CE105" s="215"/>
      <c r="CF105" s="305"/>
      <c r="CG105" s="215"/>
      <c r="CH105" s="215"/>
      <c r="CI105" s="215"/>
      <c r="CJ105" s="215"/>
      <c r="CK105" s="215"/>
      <c r="CL105" s="215"/>
      <c r="CM105" s="215"/>
      <c r="CN105" s="215"/>
      <c r="CO105" s="645">
        <f>SUM(CB105:CN115)</f>
        <v>1123483950</v>
      </c>
      <c r="CP105" s="215">
        <v>38545759</v>
      </c>
      <c r="CQ105" s="216"/>
      <c r="CR105" s="216"/>
      <c r="CS105" s="216"/>
      <c r="CT105" s="216"/>
      <c r="CU105" s="216"/>
      <c r="CV105" s="216"/>
      <c r="CW105" s="216"/>
      <c r="CX105" s="216"/>
      <c r="CY105" s="216"/>
      <c r="CZ105" s="216"/>
      <c r="DA105" s="216"/>
      <c r="DB105" s="216"/>
      <c r="DC105" s="649">
        <f>SUM(CP105:DB115)</f>
        <v>1123483940</v>
      </c>
      <c r="DD105" s="202">
        <v>38545759</v>
      </c>
      <c r="DE105" s="216"/>
      <c r="DF105" s="216"/>
      <c r="DG105" s="216"/>
      <c r="DH105" s="216"/>
      <c r="DI105" s="216"/>
      <c r="DJ105" s="216"/>
      <c r="DK105" s="216"/>
      <c r="DL105" s="216"/>
      <c r="DM105" s="216"/>
      <c r="DN105" s="216"/>
      <c r="DO105" s="216"/>
      <c r="DP105" s="216"/>
      <c r="DQ105" s="649">
        <f>SUM(DD105:DP115)</f>
        <v>1123483940</v>
      </c>
      <c r="DR105" s="202">
        <v>38545759</v>
      </c>
      <c r="DS105" s="216"/>
      <c r="DT105" s="216"/>
      <c r="DU105" s="216"/>
      <c r="DV105" s="216"/>
      <c r="DW105" s="216"/>
      <c r="DX105" s="216"/>
      <c r="DY105" s="216"/>
      <c r="DZ105" s="216"/>
      <c r="EA105" s="216"/>
      <c r="EB105" s="216"/>
      <c r="EC105" s="216"/>
      <c r="ED105" s="216"/>
      <c r="EE105" s="652">
        <f>SUM(DR105:ED115)</f>
        <v>1123483940</v>
      </c>
      <c r="EF105" s="601">
        <f>+DQ105/CO105</f>
        <v>0.9999999910991163</v>
      </c>
      <c r="EG105" s="332" t="s">
        <v>271</v>
      </c>
      <c r="EH105" s="332"/>
    </row>
    <row r="106" spans="1:138" s="217" customFormat="1" ht="33.75" customHeight="1">
      <c r="A106" s="395"/>
      <c r="B106" s="388"/>
      <c r="C106" s="371"/>
      <c r="D106" s="371"/>
      <c r="E106" s="638"/>
      <c r="F106" s="638"/>
      <c r="G106" s="638"/>
      <c r="H106" s="638"/>
      <c r="I106" s="638"/>
      <c r="J106" s="619"/>
      <c r="K106" s="386"/>
      <c r="L106" s="622"/>
      <c r="M106" s="401"/>
      <c r="N106" s="622"/>
      <c r="O106" s="622"/>
      <c r="P106" s="488"/>
      <c r="Q106" s="386"/>
      <c r="R106" s="339"/>
      <c r="S106" s="386"/>
      <c r="T106" s="342"/>
      <c r="U106" s="383"/>
      <c r="V106" s="383"/>
      <c r="W106" s="383"/>
      <c r="X106" s="383"/>
      <c r="Y106" s="383"/>
      <c r="Z106" s="383"/>
      <c r="AA106" s="383"/>
      <c r="AB106" s="383"/>
      <c r="AC106" s="383"/>
      <c r="AD106" s="593"/>
      <c r="AE106" s="596"/>
      <c r="AF106" s="598"/>
      <c r="AG106" s="600"/>
      <c r="AH106" s="602"/>
      <c r="AI106" s="602"/>
      <c r="AJ106" s="602"/>
      <c r="AK106" s="602"/>
      <c r="AL106" s="602"/>
      <c r="AM106" s="659"/>
      <c r="AN106" s="661"/>
      <c r="AO106" s="365"/>
      <c r="AP106" s="358"/>
      <c r="AQ106" s="211"/>
      <c r="AR106" s="431"/>
      <c r="AS106" s="333"/>
      <c r="AT106" s="336"/>
      <c r="AU106" s="587"/>
      <c r="AV106" s="197" t="s">
        <v>334</v>
      </c>
      <c r="AW106" s="366"/>
      <c r="AX106" s="366"/>
      <c r="AY106" s="366"/>
      <c r="AZ106" s="366"/>
      <c r="BA106" s="215"/>
      <c r="BB106" s="215"/>
      <c r="BC106" s="215"/>
      <c r="BD106" s="215"/>
      <c r="BE106" s="215"/>
      <c r="BF106" s="215"/>
      <c r="BG106" s="215"/>
      <c r="BH106" s="215"/>
      <c r="BI106" s="215"/>
      <c r="BJ106" s="215"/>
      <c r="BK106" s="215"/>
      <c r="BL106" s="215"/>
      <c r="BM106" s="215"/>
      <c r="BN106" s="107"/>
      <c r="BO106" s="107"/>
      <c r="BP106" s="107"/>
      <c r="BQ106" s="107"/>
      <c r="BR106" s="107"/>
      <c r="BS106" s="107"/>
      <c r="BT106" s="107"/>
      <c r="BU106" s="107"/>
      <c r="BV106" s="107"/>
      <c r="BW106" s="107"/>
      <c r="BX106" s="107"/>
      <c r="BY106" s="107"/>
      <c r="BZ106" s="107"/>
      <c r="CA106" s="641"/>
      <c r="CB106" s="213">
        <v>604887250</v>
      </c>
      <c r="CC106" s="215"/>
      <c r="CD106" s="215"/>
      <c r="CE106" s="215"/>
      <c r="CF106" s="305"/>
      <c r="CG106" s="215"/>
      <c r="CH106" s="215"/>
      <c r="CI106" s="215"/>
      <c r="CJ106" s="215"/>
      <c r="CK106" s="215"/>
      <c r="CL106" s="215"/>
      <c r="CM106" s="215"/>
      <c r="CN106" s="215"/>
      <c r="CO106" s="646"/>
      <c r="CP106" s="215">
        <f>+CB106</f>
        <v>604887250</v>
      </c>
      <c r="CQ106" s="216"/>
      <c r="CR106" s="216"/>
      <c r="CS106" s="216"/>
      <c r="CT106" s="216"/>
      <c r="CU106" s="216"/>
      <c r="CV106" s="216"/>
      <c r="CW106" s="216"/>
      <c r="CX106" s="216"/>
      <c r="CY106" s="216"/>
      <c r="CZ106" s="216"/>
      <c r="DA106" s="216"/>
      <c r="DB106" s="216"/>
      <c r="DC106" s="650"/>
      <c r="DD106" s="202">
        <f>+CP106</f>
        <v>604887250</v>
      </c>
      <c r="DE106" s="216"/>
      <c r="DF106" s="216"/>
      <c r="DG106" s="216"/>
      <c r="DH106" s="216"/>
      <c r="DI106" s="216"/>
      <c r="DJ106" s="216"/>
      <c r="DK106" s="216"/>
      <c r="DL106" s="216"/>
      <c r="DM106" s="216"/>
      <c r="DN106" s="216"/>
      <c r="DO106" s="216"/>
      <c r="DP106" s="216"/>
      <c r="DQ106" s="510"/>
      <c r="DR106" s="202">
        <f>+DD106</f>
        <v>604887250</v>
      </c>
      <c r="DS106" s="216"/>
      <c r="DT106" s="216"/>
      <c r="DU106" s="216"/>
      <c r="DV106" s="216"/>
      <c r="DW106" s="216"/>
      <c r="DX106" s="216"/>
      <c r="DY106" s="216"/>
      <c r="DZ106" s="216"/>
      <c r="EA106" s="216"/>
      <c r="EB106" s="216"/>
      <c r="EC106" s="216"/>
      <c r="ED106" s="216"/>
      <c r="EE106" s="653"/>
      <c r="EF106" s="662"/>
      <c r="EG106" s="333"/>
      <c r="EH106" s="333"/>
    </row>
    <row r="107" spans="1:138" s="217" customFormat="1" ht="41.25" customHeight="1">
      <c r="A107" s="395"/>
      <c r="B107" s="388"/>
      <c r="C107" s="371"/>
      <c r="D107" s="371"/>
      <c r="E107" s="638"/>
      <c r="F107" s="638"/>
      <c r="G107" s="638"/>
      <c r="H107" s="638"/>
      <c r="I107" s="638"/>
      <c r="J107" s="619"/>
      <c r="K107" s="386"/>
      <c r="L107" s="622"/>
      <c r="M107" s="401"/>
      <c r="N107" s="622"/>
      <c r="O107" s="622"/>
      <c r="P107" s="488"/>
      <c r="Q107" s="386"/>
      <c r="R107" s="339"/>
      <c r="S107" s="386"/>
      <c r="T107" s="342"/>
      <c r="U107" s="383"/>
      <c r="V107" s="383"/>
      <c r="W107" s="383"/>
      <c r="X107" s="383"/>
      <c r="Y107" s="383"/>
      <c r="Z107" s="383"/>
      <c r="AA107" s="383"/>
      <c r="AB107" s="383"/>
      <c r="AC107" s="383"/>
      <c r="AD107" s="593"/>
      <c r="AE107" s="383"/>
      <c r="AF107" s="383"/>
      <c r="AG107" s="312" t="s">
        <v>193</v>
      </c>
      <c r="AH107" s="93">
        <v>0.15</v>
      </c>
      <c r="AI107" s="255"/>
      <c r="AJ107" s="181">
        <v>0.56000000000000005</v>
      </c>
      <c r="AK107" s="205">
        <v>0.23</v>
      </c>
      <c r="AL107" s="184">
        <v>0.21</v>
      </c>
      <c r="AM107" s="235">
        <f t="shared" si="14"/>
        <v>1</v>
      </c>
      <c r="AN107" s="252">
        <v>45290</v>
      </c>
      <c r="AO107" s="204" t="s">
        <v>432</v>
      </c>
      <c r="AP107" s="234" t="s">
        <v>419</v>
      </c>
      <c r="AQ107" s="211" t="s">
        <v>204</v>
      </c>
      <c r="AR107" s="431"/>
      <c r="AS107" s="333"/>
      <c r="AT107" s="336"/>
      <c r="AU107" s="587"/>
      <c r="AW107" s="366"/>
      <c r="AX107" s="366"/>
      <c r="AY107" s="366"/>
      <c r="AZ107" s="366"/>
      <c r="BA107" s="215"/>
      <c r="BB107" s="215"/>
      <c r="BC107" s="215"/>
      <c r="BD107" s="215"/>
      <c r="BE107" s="215"/>
      <c r="BF107" s="215"/>
      <c r="BG107" s="215"/>
      <c r="BH107" s="215"/>
      <c r="BI107" s="215"/>
      <c r="BJ107" s="215"/>
      <c r="BK107" s="215"/>
      <c r="BL107" s="215"/>
      <c r="BM107" s="215">
        <f t="shared" si="19"/>
        <v>0</v>
      </c>
      <c r="BN107" s="107"/>
      <c r="BO107" s="107"/>
      <c r="BP107" s="107"/>
      <c r="BQ107" s="107"/>
      <c r="BR107" s="107"/>
      <c r="BS107" s="107"/>
      <c r="BT107" s="107"/>
      <c r="BU107" s="107"/>
      <c r="BV107" s="107"/>
      <c r="BW107" s="107"/>
      <c r="BX107" s="107"/>
      <c r="BY107" s="107"/>
      <c r="BZ107" s="107"/>
      <c r="CA107" s="641"/>
      <c r="CC107" s="215"/>
      <c r="CD107" s="215"/>
      <c r="CE107" s="215"/>
      <c r="CF107" s="215"/>
      <c r="CG107" s="215"/>
      <c r="CH107" s="215"/>
      <c r="CI107" s="215"/>
      <c r="CJ107" s="215"/>
      <c r="CK107" s="215"/>
      <c r="CL107" s="215"/>
      <c r="CM107" s="215"/>
      <c r="CN107" s="215"/>
      <c r="CO107" s="646"/>
      <c r="CP107" s="215"/>
      <c r="CQ107" s="216"/>
      <c r="CR107" s="216"/>
      <c r="CS107" s="216"/>
      <c r="CT107" s="216"/>
      <c r="CU107" s="216"/>
      <c r="CV107" s="216"/>
      <c r="CW107" s="216"/>
      <c r="CX107" s="216"/>
      <c r="CY107" s="216"/>
      <c r="CZ107" s="216"/>
      <c r="DA107" s="216"/>
      <c r="DB107" s="216"/>
      <c r="DC107" s="650"/>
      <c r="DD107" s="216"/>
      <c r="DE107" s="216"/>
      <c r="DF107" s="216"/>
      <c r="DG107" s="216"/>
      <c r="DH107" s="216"/>
      <c r="DI107" s="216"/>
      <c r="DJ107" s="216"/>
      <c r="DK107" s="216"/>
      <c r="DL107" s="216"/>
      <c r="DM107" s="216"/>
      <c r="DN107" s="216"/>
      <c r="DO107" s="216"/>
      <c r="DP107" s="216"/>
      <c r="DQ107" s="650"/>
      <c r="DR107" s="216"/>
      <c r="DS107" s="216"/>
      <c r="DT107" s="216"/>
      <c r="DU107" s="216"/>
      <c r="DV107" s="216"/>
      <c r="DW107" s="216"/>
      <c r="DX107" s="216"/>
      <c r="DY107" s="216"/>
      <c r="DZ107" s="216"/>
      <c r="EA107" s="216"/>
      <c r="EB107" s="216"/>
      <c r="EC107" s="216"/>
      <c r="ED107" s="216"/>
      <c r="EE107" s="653"/>
      <c r="EF107" s="662"/>
      <c r="EG107" s="333"/>
      <c r="EH107" s="333"/>
    </row>
    <row r="108" spans="1:138" s="217" customFormat="1" ht="41.25" customHeight="1">
      <c r="A108" s="395"/>
      <c r="B108" s="388"/>
      <c r="C108" s="371"/>
      <c r="D108" s="371"/>
      <c r="E108" s="638"/>
      <c r="F108" s="638"/>
      <c r="G108" s="638"/>
      <c r="H108" s="638"/>
      <c r="I108" s="638"/>
      <c r="J108" s="619"/>
      <c r="K108" s="386"/>
      <c r="L108" s="622"/>
      <c r="M108" s="401"/>
      <c r="N108" s="622"/>
      <c r="O108" s="622"/>
      <c r="P108" s="488"/>
      <c r="Q108" s="386"/>
      <c r="R108" s="339"/>
      <c r="S108" s="386"/>
      <c r="T108" s="342"/>
      <c r="U108" s="383"/>
      <c r="V108" s="383"/>
      <c r="W108" s="383"/>
      <c r="X108" s="383"/>
      <c r="Y108" s="383"/>
      <c r="Z108" s="383"/>
      <c r="AA108" s="383"/>
      <c r="AB108" s="383"/>
      <c r="AC108" s="383"/>
      <c r="AD108" s="593"/>
      <c r="AE108" s="383"/>
      <c r="AF108" s="383"/>
      <c r="AG108" s="312" t="s">
        <v>149</v>
      </c>
      <c r="AH108" s="93">
        <v>0.15</v>
      </c>
      <c r="AI108" s="255"/>
      <c r="AJ108" s="205">
        <v>0.56000000000000005</v>
      </c>
      <c r="AK108" s="205">
        <v>0.17</v>
      </c>
      <c r="AL108" s="184">
        <v>0.27</v>
      </c>
      <c r="AM108" s="235">
        <f t="shared" si="14"/>
        <v>1</v>
      </c>
      <c r="AN108" s="252">
        <v>45290</v>
      </c>
      <c r="AO108" s="186" t="s">
        <v>449</v>
      </c>
      <c r="AP108" s="234" t="s">
        <v>419</v>
      </c>
      <c r="AQ108" s="211" t="s">
        <v>204</v>
      </c>
      <c r="AR108" s="431"/>
      <c r="AS108" s="333"/>
      <c r="AT108" s="336"/>
      <c r="AU108" s="587"/>
      <c r="AV108" s="212"/>
      <c r="AW108" s="365"/>
      <c r="AX108" s="365"/>
      <c r="AY108" s="365"/>
      <c r="AZ108" s="365"/>
      <c r="BA108" s="215"/>
      <c r="BB108" s="215"/>
      <c r="BC108" s="215"/>
      <c r="BD108" s="215"/>
      <c r="BE108" s="215"/>
      <c r="BF108" s="215"/>
      <c r="BG108" s="215"/>
      <c r="BH108" s="215"/>
      <c r="BI108" s="215"/>
      <c r="BJ108" s="215"/>
      <c r="BK108" s="215"/>
      <c r="BL108" s="215"/>
      <c r="BM108" s="215">
        <f t="shared" si="19"/>
        <v>0</v>
      </c>
      <c r="BN108" s="107"/>
      <c r="BO108" s="107"/>
      <c r="BP108" s="107"/>
      <c r="BQ108" s="107"/>
      <c r="BR108" s="107"/>
      <c r="BS108" s="107"/>
      <c r="BT108" s="107"/>
      <c r="BU108" s="107"/>
      <c r="BV108" s="107"/>
      <c r="BW108" s="107"/>
      <c r="BX108" s="107"/>
      <c r="BY108" s="107"/>
      <c r="BZ108" s="107"/>
      <c r="CA108" s="641"/>
      <c r="CB108" s="215"/>
      <c r="CC108" s="215"/>
      <c r="CD108" s="215"/>
      <c r="CE108" s="215"/>
      <c r="CF108" s="215"/>
      <c r="CG108" s="215"/>
      <c r="CH108" s="215"/>
      <c r="CI108" s="215"/>
      <c r="CJ108" s="215"/>
      <c r="CK108" s="215"/>
      <c r="CL108" s="215"/>
      <c r="CM108" s="215"/>
      <c r="CN108" s="215"/>
      <c r="CO108" s="646"/>
      <c r="CP108" s="215"/>
      <c r="CQ108" s="216"/>
      <c r="CR108" s="216"/>
      <c r="CS108" s="216"/>
      <c r="CT108" s="216"/>
      <c r="CU108" s="216"/>
      <c r="CV108" s="216"/>
      <c r="CW108" s="216"/>
      <c r="CX108" s="216"/>
      <c r="CY108" s="216"/>
      <c r="CZ108" s="216"/>
      <c r="DA108" s="216"/>
      <c r="DB108" s="216"/>
      <c r="DC108" s="650"/>
      <c r="DD108" s="216"/>
      <c r="DE108" s="216"/>
      <c r="DF108" s="216"/>
      <c r="DG108" s="216"/>
      <c r="DH108" s="216"/>
      <c r="DI108" s="216"/>
      <c r="DJ108" s="216"/>
      <c r="DK108" s="216"/>
      <c r="DL108" s="216"/>
      <c r="DM108" s="216"/>
      <c r="DN108" s="216"/>
      <c r="DO108" s="216"/>
      <c r="DP108" s="216"/>
      <c r="DQ108" s="650"/>
      <c r="DR108" s="216"/>
      <c r="DS108" s="216"/>
      <c r="DT108" s="216"/>
      <c r="DU108" s="216"/>
      <c r="DV108" s="216"/>
      <c r="DW108" s="216"/>
      <c r="DX108" s="216"/>
      <c r="DY108" s="216"/>
      <c r="DZ108" s="216"/>
      <c r="EA108" s="216"/>
      <c r="EB108" s="216"/>
      <c r="EC108" s="216"/>
      <c r="ED108" s="216"/>
      <c r="EE108" s="653"/>
      <c r="EF108" s="662"/>
      <c r="EG108" s="333"/>
      <c r="EH108" s="333"/>
    </row>
    <row r="109" spans="1:138" s="217" customFormat="1" ht="41.25" customHeight="1">
      <c r="A109" s="395"/>
      <c r="B109" s="388"/>
      <c r="C109" s="371"/>
      <c r="D109" s="371"/>
      <c r="E109" s="638"/>
      <c r="F109" s="638"/>
      <c r="G109" s="638"/>
      <c r="H109" s="638"/>
      <c r="I109" s="638"/>
      <c r="J109" s="619"/>
      <c r="K109" s="386"/>
      <c r="L109" s="622"/>
      <c r="M109" s="401"/>
      <c r="N109" s="622"/>
      <c r="O109" s="622"/>
      <c r="P109" s="488"/>
      <c r="Q109" s="386"/>
      <c r="R109" s="339"/>
      <c r="S109" s="386"/>
      <c r="T109" s="342"/>
      <c r="U109" s="383"/>
      <c r="V109" s="383"/>
      <c r="W109" s="383"/>
      <c r="X109" s="383"/>
      <c r="Y109" s="383"/>
      <c r="Z109" s="383"/>
      <c r="AA109" s="383"/>
      <c r="AB109" s="383"/>
      <c r="AC109" s="383"/>
      <c r="AD109" s="593"/>
      <c r="AE109" s="383"/>
      <c r="AF109" s="383"/>
      <c r="AG109" s="312" t="s">
        <v>150</v>
      </c>
      <c r="AH109" s="93">
        <v>0.15</v>
      </c>
      <c r="AI109" s="255"/>
      <c r="AJ109" s="181">
        <v>0.48</v>
      </c>
      <c r="AK109" s="205">
        <v>0.24</v>
      </c>
      <c r="AL109" s="184">
        <v>0.28000000000000003</v>
      </c>
      <c r="AM109" s="235">
        <f t="shared" si="14"/>
        <v>1</v>
      </c>
      <c r="AN109" s="252">
        <v>45290</v>
      </c>
      <c r="AO109" s="204" t="s">
        <v>452</v>
      </c>
      <c r="AP109" s="234" t="s">
        <v>419</v>
      </c>
      <c r="AQ109" s="211" t="s">
        <v>204</v>
      </c>
      <c r="AR109" s="431"/>
      <c r="AS109" s="333"/>
      <c r="AT109" s="336"/>
      <c r="AU109" s="587"/>
      <c r="AV109" s="212" t="s">
        <v>335</v>
      </c>
      <c r="AW109" s="364" t="s">
        <v>241</v>
      </c>
      <c r="AX109" s="332" t="s">
        <v>5</v>
      </c>
      <c r="AY109" s="332">
        <v>96220</v>
      </c>
      <c r="AZ109" s="332" t="s">
        <v>13</v>
      </c>
      <c r="BA109" s="215"/>
      <c r="BB109" s="215"/>
      <c r="BC109" s="215"/>
      <c r="BD109" s="215"/>
      <c r="BE109" s="215"/>
      <c r="BF109" s="215"/>
      <c r="BG109" s="215"/>
      <c r="BH109" s="215"/>
      <c r="BI109" s="215"/>
      <c r="BJ109" s="215"/>
      <c r="BK109" s="215"/>
      <c r="BL109" s="215"/>
      <c r="BM109" s="215">
        <f t="shared" si="19"/>
        <v>0</v>
      </c>
      <c r="BN109" s="107"/>
      <c r="BO109" s="107"/>
      <c r="BP109" s="107"/>
      <c r="BQ109" s="107"/>
      <c r="BR109" s="107"/>
      <c r="BS109" s="107"/>
      <c r="BT109" s="107"/>
      <c r="BU109" s="107"/>
      <c r="BV109" s="107"/>
      <c r="BW109" s="107"/>
      <c r="BX109" s="107"/>
      <c r="BY109" s="107">
        <v>26287300</v>
      </c>
      <c r="BZ109" s="214"/>
      <c r="CA109" s="641"/>
      <c r="CB109" s="215"/>
      <c r="CC109" s="215"/>
      <c r="CD109" s="215"/>
      <c r="CE109" s="215"/>
      <c r="CF109" s="215"/>
      <c r="CG109" s="215"/>
      <c r="CH109" s="215"/>
      <c r="CI109" s="215"/>
      <c r="CJ109" s="215"/>
      <c r="CK109" s="215"/>
      <c r="CL109" s="215"/>
      <c r="CM109" s="213">
        <v>26287300</v>
      </c>
      <c r="CN109" s="215"/>
      <c r="CO109" s="646"/>
      <c r="CP109" s="215"/>
      <c r="CQ109" s="216"/>
      <c r="CR109" s="216"/>
      <c r="CS109" s="216"/>
      <c r="CT109" s="216"/>
      <c r="CU109" s="216"/>
      <c r="CV109" s="216"/>
      <c r="CW109" s="216"/>
      <c r="CX109" s="216"/>
      <c r="CY109" s="216"/>
      <c r="CZ109" s="216"/>
      <c r="DA109" s="202">
        <v>26287300</v>
      </c>
      <c r="DB109" s="216"/>
      <c r="DC109" s="650"/>
      <c r="DD109" s="216"/>
      <c r="DE109" s="216"/>
      <c r="DF109" s="216"/>
      <c r="DG109" s="216"/>
      <c r="DH109" s="216"/>
      <c r="DI109" s="216"/>
      <c r="DJ109" s="216"/>
      <c r="DK109" s="216"/>
      <c r="DL109" s="216"/>
      <c r="DM109" s="216"/>
      <c r="DN109" s="216"/>
      <c r="DO109" s="202">
        <v>26287300</v>
      </c>
      <c r="DP109" s="216"/>
      <c r="DQ109" s="650"/>
      <c r="DR109" s="216"/>
      <c r="DS109" s="216"/>
      <c r="DT109" s="216"/>
      <c r="DU109" s="216"/>
      <c r="DV109" s="216"/>
      <c r="DW109" s="216"/>
      <c r="DX109" s="216"/>
      <c r="DY109" s="216"/>
      <c r="DZ109" s="216"/>
      <c r="EA109" s="216"/>
      <c r="EB109" s="216"/>
      <c r="EC109" s="202">
        <v>26287300</v>
      </c>
      <c r="ED109" s="216"/>
      <c r="EE109" s="653"/>
      <c r="EF109" s="662"/>
      <c r="EG109" s="333"/>
      <c r="EH109" s="333"/>
    </row>
    <row r="110" spans="1:138" s="217" customFormat="1" ht="41.25" customHeight="1">
      <c r="A110" s="395"/>
      <c r="B110" s="388"/>
      <c r="C110" s="371"/>
      <c r="D110" s="371"/>
      <c r="E110" s="638"/>
      <c r="F110" s="638"/>
      <c r="G110" s="638"/>
      <c r="H110" s="638"/>
      <c r="I110" s="638"/>
      <c r="J110" s="619"/>
      <c r="K110" s="386"/>
      <c r="L110" s="622"/>
      <c r="M110" s="401"/>
      <c r="N110" s="622"/>
      <c r="O110" s="622"/>
      <c r="P110" s="488"/>
      <c r="Q110" s="386"/>
      <c r="R110" s="339"/>
      <c r="S110" s="386"/>
      <c r="T110" s="342"/>
      <c r="U110" s="383"/>
      <c r="V110" s="383"/>
      <c r="W110" s="383"/>
      <c r="X110" s="383"/>
      <c r="Y110" s="383"/>
      <c r="Z110" s="383"/>
      <c r="AA110" s="383"/>
      <c r="AB110" s="383"/>
      <c r="AC110" s="383"/>
      <c r="AD110" s="593"/>
      <c r="AE110" s="383"/>
      <c r="AF110" s="383"/>
      <c r="AG110" s="312" t="s">
        <v>194</v>
      </c>
      <c r="AH110" s="93">
        <v>0.1</v>
      </c>
      <c r="AI110" s="255"/>
      <c r="AJ110" s="181">
        <v>1</v>
      </c>
      <c r="AK110" s="67"/>
      <c r="AL110" s="67"/>
      <c r="AM110" s="235">
        <f t="shared" si="14"/>
        <v>1</v>
      </c>
      <c r="AN110" s="252">
        <v>45046</v>
      </c>
      <c r="AO110" s="204" t="s">
        <v>426</v>
      </c>
      <c r="AP110" s="234" t="s">
        <v>419</v>
      </c>
      <c r="AQ110" s="211" t="s">
        <v>204</v>
      </c>
      <c r="AR110" s="431"/>
      <c r="AS110" s="333"/>
      <c r="AT110" s="336"/>
      <c r="AU110" s="587"/>
      <c r="AV110" s="212"/>
      <c r="AW110" s="366"/>
      <c r="AX110" s="333"/>
      <c r="AY110" s="333"/>
      <c r="AZ110" s="333"/>
      <c r="BA110" s="215"/>
      <c r="BB110" s="215"/>
      <c r="BC110" s="215">
        <v>26287300</v>
      </c>
      <c r="BD110" s="215"/>
      <c r="BE110" s="215"/>
      <c r="BF110" s="215"/>
      <c r="BG110" s="215"/>
      <c r="BH110" s="215"/>
      <c r="BI110" s="215"/>
      <c r="BJ110" s="215"/>
      <c r="BK110" s="215"/>
      <c r="BL110" s="215"/>
      <c r="BM110" s="215">
        <f t="shared" si="19"/>
        <v>26287300</v>
      </c>
      <c r="BN110" s="107"/>
      <c r="BO110" s="107"/>
      <c r="BP110" s="107"/>
      <c r="BQ110" s="107"/>
      <c r="BR110" s="107"/>
      <c r="BS110" s="107"/>
      <c r="BT110" s="107"/>
      <c r="BU110" s="107"/>
      <c r="BV110" s="107"/>
      <c r="BW110" s="107"/>
      <c r="BX110" s="107"/>
      <c r="BY110" s="107"/>
      <c r="BZ110" s="214"/>
      <c r="CA110" s="641"/>
      <c r="CB110" s="215"/>
      <c r="CC110" s="215"/>
      <c r="CD110" s="215"/>
      <c r="CE110" s="215"/>
      <c r="CF110" s="215"/>
      <c r="CG110" s="215"/>
      <c r="CH110" s="215"/>
      <c r="CI110" s="215"/>
      <c r="CJ110" s="215"/>
      <c r="CK110" s="215"/>
      <c r="CL110" s="215"/>
      <c r="CN110" s="215"/>
      <c r="CO110" s="646"/>
      <c r="CP110" s="215"/>
      <c r="CQ110" s="216"/>
      <c r="CR110" s="216"/>
      <c r="CS110" s="216"/>
      <c r="CT110" s="216"/>
      <c r="CU110" s="216"/>
      <c r="CV110" s="216"/>
      <c r="CW110" s="216"/>
      <c r="CX110" s="216"/>
      <c r="CY110" s="216"/>
      <c r="CZ110" s="216"/>
      <c r="DA110" s="216"/>
      <c r="DB110" s="216"/>
      <c r="DC110" s="650"/>
      <c r="DD110" s="216"/>
      <c r="DE110" s="216"/>
      <c r="DF110" s="216"/>
      <c r="DG110" s="216"/>
      <c r="DH110" s="216"/>
      <c r="DI110" s="216"/>
      <c r="DJ110" s="216"/>
      <c r="DK110" s="216"/>
      <c r="DL110" s="216"/>
      <c r="DM110" s="216"/>
      <c r="DN110" s="216"/>
      <c r="DO110" s="216"/>
      <c r="DP110" s="216"/>
      <c r="DQ110" s="650"/>
      <c r="DR110" s="216"/>
      <c r="DS110" s="216"/>
      <c r="DT110" s="216"/>
      <c r="DU110" s="216"/>
      <c r="DV110" s="216"/>
      <c r="DW110" s="216"/>
      <c r="DX110" s="216"/>
      <c r="DY110" s="216"/>
      <c r="DZ110" s="216"/>
      <c r="EA110" s="216"/>
      <c r="EB110" s="216"/>
      <c r="EC110" s="216"/>
      <c r="ED110" s="216"/>
      <c r="EE110" s="653"/>
      <c r="EF110" s="662"/>
      <c r="EG110" s="333"/>
      <c r="EH110" s="333"/>
    </row>
    <row r="111" spans="1:138" s="217" customFormat="1" ht="41.25" customHeight="1">
      <c r="A111" s="395"/>
      <c r="B111" s="388"/>
      <c r="C111" s="371"/>
      <c r="D111" s="371"/>
      <c r="E111" s="638"/>
      <c r="F111" s="638"/>
      <c r="G111" s="638"/>
      <c r="H111" s="638"/>
      <c r="I111" s="638"/>
      <c r="J111" s="619"/>
      <c r="K111" s="386"/>
      <c r="L111" s="622"/>
      <c r="M111" s="401"/>
      <c r="N111" s="622"/>
      <c r="O111" s="622"/>
      <c r="P111" s="488"/>
      <c r="Q111" s="386"/>
      <c r="R111" s="339"/>
      <c r="S111" s="386"/>
      <c r="T111" s="342"/>
      <c r="U111" s="383"/>
      <c r="V111" s="383"/>
      <c r="W111" s="383"/>
      <c r="X111" s="383"/>
      <c r="Y111" s="383"/>
      <c r="Z111" s="383"/>
      <c r="AA111" s="383"/>
      <c r="AB111" s="383"/>
      <c r="AC111" s="383"/>
      <c r="AD111" s="593"/>
      <c r="AE111" s="383"/>
      <c r="AF111" s="383"/>
      <c r="AG111" s="312" t="s">
        <v>151</v>
      </c>
      <c r="AH111" s="93">
        <v>0.1</v>
      </c>
      <c r="AI111" s="255"/>
      <c r="AJ111" s="181">
        <v>1</v>
      </c>
      <c r="AK111" s="67"/>
      <c r="AL111" s="67"/>
      <c r="AM111" s="235">
        <f t="shared" si="14"/>
        <v>1</v>
      </c>
      <c r="AN111" s="252">
        <v>45290</v>
      </c>
      <c r="AO111" s="186" t="s">
        <v>427</v>
      </c>
      <c r="AP111" s="234" t="s">
        <v>419</v>
      </c>
      <c r="AQ111" s="211" t="s">
        <v>204</v>
      </c>
      <c r="AR111" s="431"/>
      <c r="AS111" s="333"/>
      <c r="AT111" s="336"/>
      <c r="AU111" s="587"/>
      <c r="AV111" s="212"/>
      <c r="AW111" s="366"/>
      <c r="AX111" s="333"/>
      <c r="AY111" s="333"/>
      <c r="AZ111" s="333"/>
      <c r="BA111" s="215"/>
      <c r="BB111" s="215"/>
      <c r="BC111" s="215"/>
      <c r="BD111" s="215"/>
      <c r="BE111" s="215"/>
      <c r="BF111" s="215"/>
      <c r="BG111" s="215"/>
      <c r="BH111" s="215"/>
      <c r="BI111" s="215"/>
      <c r="BJ111" s="215"/>
      <c r="BK111" s="215"/>
      <c r="BL111" s="215"/>
      <c r="BM111" s="215">
        <f t="shared" si="19"/>
        <v>0</v>
      </c>
      <c r="BN111" s="107"/>
      <c r="BO111" s="107"/>
      <c r="BP111" s="107"/>
      <c r="BQ111" s="107"/>
      <c r="BR111" s="107"/>
      <c r="BS111" s="107"/>
      <c r="BT111" s="107"/>
      <c r="BU111" s="107"/>
      <c r="BV111" s="107"/>
      <c r="BW111" s="107"/>
      <c r="BX111" s="107"/>
      <c r="BY111" s="107"/>
      <c r="BZ111" s="214"/>
      <c r="CA111" s="641"/>
      <c r="CB111" s="215"/>
      <c r="CC111" s="215"/>
      <c r="CD111" s="215"/>
      <c r="CE111" s="215"/>
      <c r="CF111" s="215"/>
      <c r="CG111" s="215"/>
      <c r="CH111" s="215"/>
      <c r="CI111" s="215"/>
      <c r="CJ111" s="215"/>
      <c r="CK111" s="215"/>
      <c r="CL111" s="215"/>
      <c r="CM111" s="215"/>
      <c r="CN111" s="215"/>
      <c r="CO111" s="646"/>
      <c r="CP111" s="215"/>
      <c r="CQ111" s="216"/>
      <c r="CR111" s="216"/>
      <c r="CS111" s="216"/>
      <c r="CT111" s="216"/>
      <c r="CU111" s="216"/>
      <c r="CV111" s="216"/>
      <c r="CW111" s="216"/>
      <c r="CX111" s="216"/>
      <c r="CY111" s="216"/>
      <c r="CZ111" s="216"/>
      <c r="DA111" s="216"/>
      <c r="DB111" s="216"/>
      <c r="DC111" s="650"/>
      <c r="DD111" s="216"/>
      <c r="DE111" s="216"/>
      <c r="DF111" s="216"/>
      <c r="DG111" s="216"/>
      <c r="DH111" s="216"/>
      <c r="DI111" s="216"/>
      <c r="DJ111" s="216"/>
      <c r="DK111" s="216"/>
      <c r="DL111" s="216"/>
      <c r="DM111" s="216"/>
      <c r="DN111" s="216"/>
      <c r="DO111" s="216"/>
      <c r="DP111" s="216"/>
      <c r="DQ111" s="650"/>
      <c r="DR111" s="216"/>
      <c r="DS111" s="216"/>
      <c r="DT111" s="216"/>
      <c r="DU111" s="216"/>
      <c r="DV111" s="216"/>
      <c r="DW111" s="216"/>
      <c r="DX111" s="216"/>
      <c r="DY111" s="216"/>
      <c r="DZ111" s="216"/>
      <c r="EA111" s="216"/>
      <c r="EB111" s="216"/>
      <c r="EC111" s="216"/>
      <c r="ED111" s="216"/>
      <c r="EE111" s="653"/>
      <c r="EF111" s="662"/>
      <c r="EG111" s="333"/>
      <c r="EH111" s="333"/>
    </row>
    <row r="112" spans="1:138" s="217" customFormat="1" ht="30.75" customHeight="1">
      <c r="A112" s="395"/>
      <c r="B112" s="388"/>
      <c r="C112" s="371"/>
      <c r="D112" s="371"/>
      <c r="E112" s="638"/>
      <c r="F112" s="638"/>
      <c r="G112" s="638"/>
      <c r="H112" s="638"/>
      <c r="I112" s="638"/>
      <c r="J112" s="619"/>
      <c r="K112" s="386"/>
      <c r="L112" s="622"/>
      <c r="M112" s="401"/>
      <c r="N112" s="622"/>
      <c r="O112" s="622"/>
      <c r="P112" s="488"/>
      <c r="Q112" s="386"/>
      <c r="R112" s="339"/>
      <c r="S112" s="386"/>
      <c r="T112" s="342"/>
      <c r="U112" s="383"/>
      <c r="V112" s="383"/>
      <c r="W112" s="383"/>
      <c r="X112" s="383"/>
      <c r="Y112" s="383"/>
      <c r="Z112" s="383"/>
      <c r="AA112" s="383"/>
      <c r="AB112" s="383"/>
      <c r="AC112" s="383"/>
      <c r="AD112" s="593"/>
      <c r="AE112" s="383"/>
      <c r="AF112" s="383"/>
      <c r="AG112" s="312" t="s">
        <v>195</v>
      </c>
      <c r="AH112" s="93">
        <v>0.05</v>
      </c>
      <c r="AI112" s="255"/>
      <c r="AJ112" s="181">
        <v>0.5</v>
      </c>
      <c r="AK112" s="67"/>
      <c r="AL112" s="187">
        <v>0.5</v>
      </c>
      <c r="AM112" s="235">
        <f t="shared" si="14"/>
        <v>1</v>
      </c>
      <c r="AN112" s="252">
        <v>45290</v>
      </c>
      <c r="AO112" s="204" t="s">
        <v>425</v>
      </c>
      <c r="AP112" s="234" t="s">
        <v>419</v>
      </c>
      <c r="AQ112" s="211" t="s">
        <v>204</v>
      </c>
      <c r="AR112" s="431"/>
      <c r="AS112" s="333"/>
      <c r="AT112" s="336"/>
      <c r="AU112" s="587"/>
      <c r="AV112" s="212"/>
      <c r="AW112" s="365"/>
      <c r="AX112" s="334"/>
      <c r="AY112" s="334"/>
      <c r="AZ112" s="334"/>
      <c r="BA112" s="215"/>
      <c r="BB112" s="215"/>
      <c r="BC112" s="215"/>
      <c r="BD112" s="215"/>
      <c r="BE112" s="215"/>
      <c r="BF112" s="215"/>
      <c r="BG112" s="215"/>
      <c r="BH112" s="215"/>
      <c r="BI112" s="215"/>
      <c r="BJ112" s="215"/>
      <c r="BK112" s="215"/>
      <c r="BL112" s="215"/>
      <c r="BM112" s="215">
        <f t="shared" si="19"/>
        <v>0</v>
      </c>
      <c r="BN112" s="107"/>
      <c r="BO112" s="107"/>
      <c r="BP112" s="107"/>
      <c r="BQ112" s="107"/>
      <c r="BR112" s="107"/>
      <c r="BS112" s="107"/>
      <c r="BT112" s="107"/>
      <c r="BU112" s="107"/>
      <c r="BV112" s="107"/>
      <c r="BW112" s="107"/>
      <c r="BX112" s="107"/>
      <c r="BY112" s="107"/>
      <c r="BZ112" s="214"/>
      <c r="CA112" s="641"/>
      <c r="CB112" s="215"/>
      <c r="CC112" s="215"/>
      <c r="CD112" s="215"/>
      <c r="CE112" s="215"/>
      <c r="CF112" s="215"/>
      <c r="CG112" s="215"/>
      <c r="CH112" s="215"/>
      <c r="CI112" s="215"/>
      <c r="CJ112" s="215"/>
      <c r="CK112" s="215"/>
      <c r="CL112" s="215"/>
      <c r="CM112" s="215"/>
      <c r="CN112" s="215"/>
      <c r="CO112" s="646"/>
      <c r="CP112" s="215"/>
      <c r="CQ112" s="216"/>
      <c r="CR112" s="216"/>
      <c r="CS112" s="216"/>
      <c r="CT112" s="216"/>
      <c r="CU112" s="216"/>
      <c r="CV112" s="216"/>
      <c r="CW112" s="216"/>
      <c r="CX112" s="216"/>
      <c r="CY112" s="216"/>
      <c r="CZ112" s="216"/>
      <c r="DA112" s="216"/>
      <c r="DB112" s="216"/>
      <c r="DC112" s="650"/>
      <c r="DD112" s="216"/>
      <c r="DE112" s="216"/>
      <c r="DF112" s="216"/>
      <c r="DG112" s="216"/>
      <c r="DH112" s="216"/>
      <c r="DI112" s="216"/>
      <c r="DJ112" s="216"/>
      <c r="DK112" s="216"/>
      <c r="DL112" s="216"/>
      <c r="DM112" s="216"/>
      <c r="DN112" s="216"/>
      <c r="DO112" s="216"/>
      <c r="DP112" s="216"/>
      <c r="DQ112" s="650"/>
      <c r="DR112" s="216"/>
      <c r="DS112" s="216"/>
      <c r="DT112" s="216"/>
      <c r="DU112" s="216"/>
      <c r="DV112" s="216"/>
      <c r="DW112" s="216"/>
      <c r="DX112" s="216"/>
      <c r="DY112" s="216"/>
      <c r="DZ112" s="216"/>
      <c r="EA112" s="216"/>
      <c r="EB112" s="216"/>
      <c r="EC112" s="216"/>
      <c r="ED112" s="216"/>
      <c r="EE112" s="653"/>
      <c r="EF112" s="662"/>
      <c r="EG112" s="333"/>
      <c r="EH112" s="333"/>
    </row>
    <row r="113" spans="1:139" s="217" customFormat="1" ht="41.25" customHeight="1">
      <c r="A113" s="395"/>
      <c r="B113" s="388"/>
      <c r="C113" s="371"/>
      <c r="D113" s="371"/>
      <c r="E113" s="638"/>
      <c r="F113" s="638"/>
      <c r="G113" s="638"/>
      <c r="H113" s="638"/>
      <c r="I113" s="638"/>
      <c r="J113" s="619"/>
      <c r="K113" s="386"/>
      <c r="L113" s="622"/>
      <c r="M113" s="401"/>
      <c r="N113" s="622"/>
      <c r="O113" s="622"/>
      <c r="P113" s="488"/>
      <c r="Q113" s="386"/>
      <c r="R113" s="339"/>
      <c r="S113" s="386"/>
      <c r="T113" s="342"/>
      <c r="U113" s="383"/>
      <c r="V113" s="383"/>
      <c r="W113" s="383"/>
      <c r="X113" s="383"/>
      <c r="Y113" s="383"/>
      <c r="Z113" s="383"/>
      <c r="AA113" s="383"/>
      <c r="AB113" s="383"/>
      <c r="AC113" s="383"/>
      <c r="AD113" s="593"/>
      <c r="AE113" s="383"/>
      <c r="AF113" s="383"/>
      <c r="AG113" s="312" t="s">
        <v>152</v>
      </c>
      <c r="AH113" s="93">
        <v>0.1</v>
      </c>
      <c r="AI113" s="255"/>
      <c r="AJ113" s="255"/>
      <c r="AK113" s="67"/>
      <c r="AL113" s="187">
        <v>1</v>
      </c>
      <c r="AM113" s="235">
        <f t="shared" si="14"/>
        <v>1</v>
      </c>
      <c r="AN113" s="252">
        <v>45290</v>
      </c>
      <c r="AO113" s="236" t="s">
        <v>468</v>
      </c>
      <c r="AP113" s="234" t="s">
        <v>419</v>
      </c>
      <c r="AQ113" s="211" t="s">
        <v>204</v>
      </c>
      <c r="AR113" s="431"/>
      <c r="AS113" s="333"/>
      <c r="AT113" s="336"/>
      <c r="AU113" s="587"/>
      <c r="AV113" s="212" t="s">
        <v>261</v>
      </c>
      <c r="AW113" s="364" t="s">
        <v>241</v>
      </c>
      <c r="AX113" s="332" t="s">
        <v>5</v>
      </c>
      <c r="AY113" s="332">
        <v>72112</v>
      </c>
      <c r="AZ113" s="332" t="s">
        <v>9</v>
      </c>
      <c r="BA113" s="215"/>
      <c r="BB113" s="215"/>
      <c r="BC113" s="215"/>
      <c r="BD113" s="215"/>
      <c r="BE113" s="215"/>
      <c r="BF113" s="215"/>
      <c r="BG113" s="215"/>
      <c r="BH113" s="215"/>
      <c r="BI113" s="215"/>
      <c r="BJ113" s="215"/>
      <c r="BK113" s="215"/>
      <c r="BL113" s="215"/>
      <c r="BM113" s="215">
        <f t="shared" si="19"/>
        <v>0</v>
      </c>
      <c r="BN113" s="107">
        <v>84763631</v>
      </c>
      <c r="BO113" s="214"/>
      <c r="BP113" s="214"/>
      <c r="BQ113" s="214"/>
      <c r="BR113" s="214"/>
      <c r="BS113" s="214"/>
      <c r="BT113" s="214"/>
      <c r="BU113" s="214"/>
      <c r="BV113" s="214"/>
      <c r="BW113" s="214"/>
      <c r="BX113" s="214"/>
      <c r="BY113" s="214"/>
      <c r="BZ113" s="214"/>
      <c r="CA113" s="641"/>
      <c r="CB113" s="215">
        <v>84763631</v>
      </c>
      <c r="CC113" s="215"/>
      <c r="CD113" s="215"/>
      <c r="CE113" s="215"/>
      <c r="CF113" s="215"/>
      <c r="CG113" s="215"/>
      <c r="CH113" s="215"/>
      <c r="CI113" s="215"/>
      <c r="CJ113" s="215"/>
      <c r="CK113" s="215"/>
      <c r="CL113" s="215"/>
      <c r="CM113" s="215"/>
      <c r="CN113" s="215"/>
      <c r="CO113" s="646"/>
      <c r="CP113" s="215">
        <f>+CB113</f>
        <v>84763631</v>
      </c>
      <c r="CQ113" s="216"/>
      <c r="CR113" s="216"/>
      <c r="CS113" s="216"/>
      <c r="CT113" s="216"/>
      <c r="CU113" s="216"/>
      <c r="CV113" s="216"/>
      <c r="CW113" s="216"/>
      <c r="CX113" s="216"/>
      <c r="CY113" s="216"/>
      <c r="CZ113" s="216"/>
      <c r="DA113" s="216"/>
      <c r="DB113" s="216"/>
      <c r="DC113" s="650"/>
      <c r="DD113" s="202">
        <v>84763631</v>
      </c>
      <c r="DE113" s="216"/>
      <c r="DF113" s="216"/>
      <c r="DG113" s="216"/>
      <c r="DH113" s="216"/>
      <c r="DI113" s="216"/>
      <c r="DJ113" s="216"/>
      <c r="DK113" s="216"/>
      <c r="DL113" s="216"/>
      <c r="DM113" s="216"/>
      <c r="DN113" s="216"/>
      <c r="DO113" s="216"/>
      <c r="DP113" s="216"/>
      <c r="DQ113" s="650"/>
      <c r="DR113" s="202">
        <v>84763631</v>
      </c>
      <c r="DS113" s="216"/>
      <c r="DT113" s="216"/>
      <c r="DU113" s="216"/>
      <c r="DV113" s="216"/>
      <c r="DW113" s="216"/>
      <c r="DX113" s="216"/>
      <c r="DY113" s="216"/>
      <c r="DZ113" s="216"/>
      <c r="EA113" s="216"/>
      <c r="EB113" s="216"/>
      <c r="EC113" s="216"/>
      <c r="ED113" s="216"/>
      <c r="EE113" s="653"/>
      <c r="EF113" s="662"/>
      <c r="EG113" s="333"/>
      <c r="EH113" s="333"/>
    </row>
    <row r="114" spans="1:139" s="217" customFormat="1" ht="48.75" customHeight="1">
      <c r="A114" s="395"/>
      <c r="B114" s="388"/>
      <c r="C114" s="371"/>
      <c r="D114" s="371"/>
      <c r="E114" s="638"/>
      <c r="F114" s="638"/>
      <c r="G114" s="638"/>
      <c r="H114" s="638"/>
      <c r="I114" s="638"/>
      <c r="J114" s="619"/>
      <c r="K114" s="386"/>
      <c r="L114" s="622"/>
      <c r="M114" s="401"/>
      <c r="N114" s="622"/>
      <c r="O114" s="622"/>
      <c r="P114" s="488"/>
      <c r="Q114" s="386"/>
      <c r="R114" s="339"/>
      <c r="S114" s="386"/>
      <c r="T114" s="342"/>
      <c r="U114" s="383"/>
      <c r="V114" s="383"/>
      <c r="W114" s="383"/>
      <c r="X114" s="383"/>
      <c r="Y114" s="383"/>
      <c r="Z114" s="383"/>
      <c r="AA114" s="383"/>
      <c r="AB114" s="383"/>
      <c r="AC114" s="383"/>
      <c r="AD114" s="593"/>
      <c r="AE114" s="383"/>
      <c r="AF114" s="383"/>
      <c r="AG114" s="590" t="s">
        <v>196</v>
      </c>
      <c r="AH114" s="354">
        <v>0.2</v>
      </c>
      <c r="AI114" s="350"/>
      <c r="AJ114" s="624">
        <v>0.42</v>
      </c>
      <c r="AK114" s="350">
        <v>0.36</v>
      </c>
      <c r="AL114" s="624">
        <v>0.22</v>
      </c>
      <c r="AM114" s="626">
        <f>SUM(AI114:AL115)</f>
        <v>1</v>
      </c>
      <c r="AN114" s="628">
        <v>45290</v>
      </c>
      <c r="AO114" s="344" t="s">
        <v>421</v>
      </c>
      <c r="AP114" s="357" t="s">
        <v>419</v>
      </c>
      <c r="AQ114" s="430" t="s">
        <v>204</v>
      </c>
      <c r="AR114" s="431"/>
      <c r="AS114" s="333"/>
      <c r="AT114" s="336"/>
      <c r="AU114" s="587"/>
      <c r="AV114" s="212"/>
      <c r="AW114" s="365"/>
      <c r="AX114" s="334"/>
      <c r="AY114" s="334"/>
      <c r="AZ114" s="334"/>
      <c r="BA114" s="215">
        <v>7063635.916666667</v>
      </c>
      <c r="BB114" s="215">
        <v>7063635.916666667</v>
      </c>
      <c r="BC114" s="215">
        <v>7063635.916666667</v>
      </c>
      <c r="BD114" s="215">
        <v>7063635.916666667</v>
      </c>
      <c r="BE114" s="215">
        <v>7063635.916666667</v>
      </c>
      <c r="BF114" s="215">
        <v>7063635.916666667</v>
      </c>
      <c r="BG114" s="215">
        <v>7063635.916666667</v>
      </c>
      <c r="BH114" s="215">
        <v>7063635.916666667</v>
      </c>
      <c r="BI114" s="215">
        <v>7063635.916666667</v>
      </c>
      <c r="BJ114" s="215">
        <v>7063635.916666667</v>
      </c>
      <c r="BK114" s="215">
        <v>7063635.916666667</v>
      </c>
      <c r="BL114" s="215">
        <v>7063635.916666667</v>
      </c>
      <c r="BM114" s="215">
        <f t="shared" si="19"/>
        <v>84763631</v>
      </c>
      <c r="BN114" s="107"/>
      <c r="BO114" s="214"/>
      <c r="BP114" s="214"/>
      <c r="BQ114" s="214"/>
      <c r="BR114" s="214"/>
      <c r="BS114" s="214"/>
      <c r="BT114" s="214"/>
      <c r="BU114" s="214"/>
      <c r="BV114" s="214"/>
      <c r="BW114" s="214"/>
      <c r="BX114" s="214"/>
      <c r="BY114" s="214"/>
      <c r="BZ114" s="214"/>
      <c r="CA114" s="641"/>
      <c r="CB114" s="257"/>
      <c r="CC114" s="215"/>
      <c r="CD114" s="215"/>
      <c r="CE114" s="215"/>
      <c r="CF114" s="215"/>
      <c r="CG114" s="215"/>
      <c r="CH114" s="215"/>
      <c r="CI114" s="215"/>
      <c r="CJ114" s="215"/>
      <c r="CK114" s="215"/>
      <c r="CL114" s="215"/>
      <c r="CM114" s="215"/>
      <c r="CN114" s="215"/>
      <c r="CO114" s="646"/>
      <c r="CP114" s="215"/>
      <c r="CQ114" s="216"/>
      <c r="CR114" s="216"/>
      <c r="CS114" s="216"/>
      <c r="CT114" s="216"/>
      <c r="CU114" s="216"/>
      <c r="CV114" s="216"/>
      <c r="CW114" s="216"/>
      <c r="CX114" s="216"/>
      <c r="CY114" s="216"/>
      <c r="CZ114" s="216"/>
      <c r="DA114" s="216"/>
      <c r="DB114" s="216"/>
      <c r="DC114" s="650"/>
      <c r="DD114" s="216"/>
      <c r="DE114" s="216"/>
      <c r="DF114" s="216"/>
      <c r="DG114" s="216"/>
      <c r="DH114" s="216"/>
      <c r="DI114" s="216"/>
      <c r="DJ114" s="216"/>
      <c r="DK114" s="216"/>
      <c r="DL114" s="216"/>
      <c r="DM114" s="216"/>
      <c r="DN114" s="216"/>
      <c r="DO114" s="216"/>
      <c r="DP114" s="216"/>
      <c r="DQ114" s="650"/>
      <c r="DR114" s="216"/>
      <c r="DS114" s="216"/>
      <c r="DT114" s="216"/>
      <c r="DU114" s="216"/>
      <c r="DV114" s="216"/>
      <c r="DW114" s="216"/>
      <c r="DX114" s="216"/>
      <c r="DY114" s="216"/>
      <c r="DZ114" s="216"/>
      <c r="EA114" s="216"/>
      <c r="EB114" s="216"/>
      <c r="EC114" s="216"/>
      <c r="ED114" s="216"/>
      <c r="EE114" s="653"/>
      <c r="EF114" s="662"/>
      <c r="EG114" s="333"/>
      <c r="EH114" s="333"/>
    </row>
    <row r="115" spans="1:139" s="217" customFormat="1" ht="36.75" customHeight="1">
      <c r="A115" s="413"/>
      <c r="B115" s="391"/>
      <c r="C115" s="372"/>
      <c r="D115" s="372"/>
      <c r="E115" s="639"/>
      <c r="F115" s="639"/>
      <c r="G115" s="639"/>
      <c r="H115" s="639"/>
      <c r="I115" s="639"/>
      <c r="J115" s="620"/>
      <c r="K115" s="402"/>
      <c r="L115" s="623"/>
      <c r="M115" s="403"/>
      <c r="N115" s="623"/>
      <c r="O115" s="623"/>
      <c r="P115" s="488"/>
      <c r="Q115" s="402"/>
      <c r="R115" s="340"/>
      <c r="S115" s="402"/>
      <c r="T115" s="343"/>
      <c r="U115" s="384"/>
      <c r="V115" s="384"/>
      <c r="W115" s="384"/>
      <c r="X115" s="384"/>
      <c r="Y115" s="384"/>
      <c r="Z115" s="384"/>
      <c r="AA115" s="384"/>
      <c r="AB115" s="384"/>
      <c r="AC115" s="384"/>
      <c r="AD115" s="594"/>
      <c r="AE115" s="384"/>
      <c r="AF115" s="384"/>
      <c r="AG115" s="591"/>
      <c r="AH115" s="356"/>
      <c r="AI115" s="630"/>
      <c r="AJ115" s="625"/>
      <c r="AK115" s="630"/>
      <c r="AL115" s="625"/>
      <c r="AM115" s="627"/>
      <c r="AN115" s="629"/>
      <c r="AO115" s="345"/>
      <c r="AP115" s="358"/>
      <c r="AQ115" s="432"/>
      <c r="AR115" s="432"/>
      <c r="AS115" s="334"/>
      <c r="AT115" s="337"/>
      <c r="AU115" s="587"/>
      <c r="AV115" s="233" t="s">
        <v>261</v>
      </c>
      <c r="AW115" s="182" t="s">
        <v>241</v>
      </c>
      <c r="AX115" s="260" t="s">
        <v>5</v>
      </c>
      <c r="AY115" s="216">
        <v>85250</v>
      </c>
      <c r="AZ115" s="260" t="s">
        <v>1</v>
      </c>
      <c r="BA115" s="215">
        <v>30750000</v>
      </c>
      <c r="BB115" s="215">
        <v>30750000</v>
      </c>
      <c r="BC115" s="215">
        <v>30750000</v>
      </c>
      <c r="BD115" s="215">
        <v>30750000</v>
      </c>
      <c r="BE115" s="215">
        <v>30750000</v>
      </c>
      <c r="BF115" s="215">
        <v>30750000</v>
      </c>
      <c r="BG115" s="215">
        <v>30750000</v>
      </c>
      <c r="BH115" s="215">
        <v>30750000</v>
      </c>
      <c r="BI115" s="215">
        <v>30750000</v>
      </c>
      <c r="BJ115" s="215">
        <v>30750000</v>
      </c>
      <c r="BK115" s="215">
        <v>30750000</v>
      </c>
      <c r="BL115" s="215">
        <v>30750000</v>
      </c>
      <c r="BM115" s="215">
        <f t="shared" si="19"/>
        <v>369000000</v>
      </c>
      <c r="BN115" s="105">
        <v>369000000</v>
      </c>
      <c r="BO115" s="261"/>
      <c r="BP115" s="261"/>
      <c r="BQ115" s="261"/>
      <c r="BR115" s="261"/>
      <c r="BS115" s="261"/>
      <c r="BT115" s="261"/>
      <c r="BU115" s="261"/>
      <c r="BV115" s="261"/>
      <c r="BW115" s="261"/>
      <c r="BX115" s="261"/>
      <c r="BY115" s="261"/>
      <c r="BZ115" s="261"/>
      <c r="CA115" s="642"/>
      <c r="CB115" s="215">
        <v>369000000</v>
      </c>
      <c r="CC115" s="215"/>
      <c r="CD115" s="215"/>
      <c r="CE115" s="215"/>
      <c r="CF115" s="215"/>
      <c r="CG115" s="215"/>
      <c r="CH115" s="215"/>
      <c r="CI115" s="215"/>
      <c r="CJ115" s="215"/>
      <c r="CK115" s="215"/>
      <c r="CL115" s="215"/>
      <c r="CM115" s="215"/>
      <c r="CN115" s="215"/>
      <c r="CO115" s="647"/>
      <c r="CP115" s="215">
        <f>+CB115</f>
        <v>369000000</v>
      </c>
      <c r="CQ115" s="216"/>
      <c r="CR115" s="216"/>
      <c r="CS115" s="216"/>
      <c r="CT115" s="216"/>
      <c r="CU115" s="216"/>
      <c r="CV115" s="216"/>
      <c r="CW115" s="216"/>
      <c r="CX115" s="216"/>
      <c r="CY115" s="216"/>
      <c r="CZ115" s="216"/>
      <c r="DA115" s="216"/>
      <c r="DB115" s="216"/>
      <c r="DC115" s="651"/>
      <c r="DD115" s="202">
        <f>+CP115</f>
        <v>369000000</v>
      </c>
      <c r="DE115" s="216"/>
      <c r="DF115" s="216"/>
      <c r="DG115" s="216"/>
      <c r="DH115" s="216"/>
      <c r="DI115" s="216"/>
      <c r="DJ115" s="216"/>
      <c r="DK115" s="216"/>
      <c r="DL115" s="216"/>
      <c r="DM115" s="216"/>
      <c r="DN115" s="216"/>
      <c r="DO115" s="216"/>
      <c r="DP115" s="216"/>
      <c r="DQ115" s="651"/>
      <c r="DR115" s="202">
        <f>+DD115</f>
        <v>369000000</v>
      </c>
      <c r="DS115" s="216"/>
      <c r="DT115" s="216"/>
      <c r="DU115" s="216"/>
      <c r="DV115" s="216"/>
      <c r="DW115" s="216"/>
      <c r="DX115" s="216"/>
      <c r="DY115" s="216"/>
      <c r="DZ115" s="216"/>
      <c r="EA115" s="216"/>
      <c r="EB115" s="216"/>
      <c r="EC115" s="216"/>
      <c r="ED115" s="216"/>
      <c r="EE115" s="654"/>
      <c r="EF115" s="602"/>
      <c r="EG115" s="334"/>
      <c r="EH115" s="334"/>
    </row>
    <row r="116" spans="1:139" s="217" customFormat="1" ht="71.25" customHeight="1">
      <c r="A116" s="313" t="s">
        <v>123</v>
      </c>
      <c r="B116" s="290" t="s">
        <v>262</v>
      </c>
      <c r="C116" s="314">
        <v>0.09</v>
      </c>
      <c r="D116" s="315">
        <v>0.1</v>
      </c>
      <c r="E116" s="316">
        <v>2.5000000000000001E-3</v>
      </c>
      <c r="F116" s="316">
        <v>2.5000000000000001E-3</v>
      </c>
      <c r="G116" s="316">
        <v>2.5000000000000001E-3</v>
      </c>
      <c r="H116" s="316">
        <v>2.5000000000000001E-3</v>
      </c>
      <c r="I116" s="316" t="s">
        <v>124</v>
      </c>
      <c r="J116" s="206">
        <v>33</v>
      </c>
      <c r="K116" s="293" t="s">
        <v>129</v>
      </c>
      <c r="L116" s="294" t="s">
        <v>219</v>
      </c>
      <c r="M116" s="295">
        <v>3301</v>
      </c>
      <c r="N116" s="290" t="s">
        <v>263</v>
      </c>
      <c r="O116" s="317" t="s">
        <v>207</v>
      </c>
      <c r="P116" s="183" t="s">
        <v>169</v>
      </c>
      <c r="Q116" s="298" t="s">
        <v>264</v>
      </c>
      <c r="R116" s="299" t="s">
        <v>265</v>
      </c>
      <c r="S116" s="298" t="s">
        <v>266</v>
      </c>
      <c r="T116" s="300" t="s">
        <v>267</v>
      </c>
      <c r="U116" s="301">
        <v>4</v>
      </c>
      <c r="V116" s="301" t="s">
        <v>144</v>
      </c>
      <c r="W116" s="301">
        <v>4</v>
      </c>
      <c r="X116" s="301">
        <v>1</v>
      </c>
      <c r="Y116" s="301">
        <v>1</v>
      </c>
      <c r="Z116" s="301">
        <v>1</v>
      </c>
      <c r="AA116" s="301">
        <v>1</v>
      </c>
      <c r="AB116" s="222" t="s">
        <v>146</v>
      </c>
      <c r="AC116" s="318">
        <v>1</v>
      </c>
      <c r="AD116" s="319">
        <f>AC116*AF116</f>
        <v>1</v>
      </c>
      <c r="AE116" s="104">
        <f>AH116*AL116</f>
        <v>1</v>
      </c>
      <c r="AF116" s="104">
        <f>AH116*AM116</f>
        <v>1</v>
      </c>
      <c r="AG116" s="250" t="s">
        <v>297</v>
      </c>
      <c r="AH116" s="100">
        <v>1</v>
      </c>
      <c r="AI116" s="320"/>
      <c r="AJ116" s="320"/>
      <c r="AK116" s="68"/>
      <c r="AL116" s="188">
        <v>1</v>
      </c>
      <c r="AM116" s="218">
        <f>SUM(AI116:AL116)</f>
        <v>1</v>
      </c>
      <c r="AN116" s="248">
        <v>45290</v>
      </c>
      <c r="AO116" s="186" t="s">
        <v>469</v>
      </c>
      <c r="AP116" s="234" t="s">
        <v>419</v>
      </c>
      <c r="AQ116" s="211" t="s">
        <v>204</v>
      </c>
      <c r="AR116" s="321" t="s">
        <v>158</v>
      </c>
      <c r="AS116" s="321" t="s">
        <v>154</v>
      </c>
      <c r="AT116" s="322">
        <v>2021768920050</v>
      </c>
      <c r="AU116" s="587"/>
      <c r="AV116" s="197" t="s">
        <v>334</v>
      </c>
      <c r="AW116" s="182"/>
      <c r="AX116" s="260"/>
      <c r="AY116" s="216"/>
      <c r="AZ116" s="260"/>
      <c r="BA116" s="215"/>
      <c r="BB116" s="215"/>
      <c r="BC116" s="215"/>
      <c r="BD116" s="215"/>
      <c r="BE116" s="215"/>
      <c r="BF116" s="215"/>
      <c r="BG116" s="215"/>
      <c r="BH116" s="215"/>
      <c r="BI116" s="215"/>
      <c r="BJ116" s="215"/>
      <c r="BK116" s="215"/>
      <c r="BL116" s="215"/>
      <c r="BM116" s="215">
        <f t="shared" si="19"/>
        <v>0</v>
      </c>
      <c r="BN116" s="261"/>
      <c r="BO116" s="261"/>
      <c r="BP116" s="261"/>
      <c r="BQ116" s="261"/>
      <c r="BR116" s="261"/>
      <c r="BS116" s="261"/>
      <c r="BT116" s="261"/>
      <c r="BU116" s="261"/>
      <c r="BV116" s="261"/>
      <c r="BW116" s="261"/>
      <c r="BX116" s="261"/>
      <c r="BY116" s="261"/>
      <c r="BZ116" s="261"/>
      <c r="CA116" s="262">
        <f>SUM(BN116:BZ116)</f>
        <v>0</v>
      </c>
      <c r="CB116" s="215">
        <v>50000000</v>
      </c>
      <c r="CC116" s="215"/>
      <c r="CD116" s="215"/>
      <c r="CE116" s="215"/>
      <c r="CF116" s="215"/>
      <c r="CG116" s="215"/>
      <c r="CH116" s="215"/>
      <c r="CI116" s="215"/>
      <c r="CJ116" s="215"/>
      <c r="CK116" s="215"/>
      <c r="CL116" s="215"/>
      <c r="CM116" s="215"/>
      <c r="CN116" s="215"/>
      <c r="CO116" s="263">
        <f>SUM(CB116:CN116)</f>
        <v>50000000</v>
      </c>
      <c r="CP116" s="215">
        <f>+CB116</f>
        <v>50000000</v>
      </c>
      <c r="CQ116" s="216"/>
      <c r="CR116" s="216"/>
      <c r="CS116" s="216"/>
      <c r="CT116" s="216"/>
      <c r="CU116" s="216"/>
      <c r="CV116" s="216"/>
      <c r="CW116" s="216"/>
      <c r="CX116" s="216"/>
      <c r="CY116" s="216"/>
      <c r="CZ116" s="216"/>
      <c r="DA116" s="216"/>
      <c r="DB116" s="216"/>
      <c r="DC116" s="264">
        <f>SUM(CP116:DB116)</f>
        <v>50000000</v>
      </c>
      <c r="DD116" s="215">
        <v>50000000</v>
      </c>
      <c r="DE116" s="216"/>
      <c r="DF116" s="216"/>
      <c r="DG116" s="216"/>
      <c r="DH116" s="216"/>
      <c r="DI116" s="216"/>
      <c r="DJ116" s="216"/>
      <c r="DK116" s="216"/>
      <c r="DL116" s="216"/>
      <c r="DM116" s="216"/>
      <c r="DN116" s="216"/>
      <c r="DO116" s="216"/>
      <c r="DP116" s="216"/>
      <c r="DQ116" s="323">
        <f>SUM(DD116:DP116)</f>
        <v>50000000</v>
      </c>
      <c r="DR116" s="215">
        <f>+DD116</f>
        <v>50000000</v>
      </c>
      <c r="DS116" s="216"/>
      <c r="DT116" s="216"/>
      <c r="DU116" s="216"/>
      <c r="DV116" s="216"/>
      <c r="DW116" s="216"/>
      <c r="DX116" s="216"/>
      <c r="DY116" s="216"/>
      <c r="DZ116" s="216"/>
      <c r="EA116" s="216"/>
      <c r="EB116" s="216"/>
      <c r="EC116" s="216"/>
      <c r="ED116" s="216"/>
      <c r="EE116" s="324">
        <f>SUM(DR116:ED116)</f>
        <v>50000000</v>
      </c>
      <c r="EF116" s="325">
        <f>+DQ116/CO116</f>
        <v>1</v>
      </c>
      <c r="EG116" s="216" t="s">
        <v>271</v>
      </c>
      <c r="EH116" s="216"/>
    </row>
    <row r="117" spans="1:139" s="10" customFormat="1" ht="33" customHeight="1">
      <c r="A117" s="60"/>
      <c r="B117" s="70"/>
      <c r="C117" s="60"/>
      <c r="D117" s="60"/>
      <c r="E117" s="60"/>
      <c r="F117" s="60"/>
      <c r="G117" s="60"/>
      <c r="H117" s="60"/>
      <c r="I117" s="60"/>
      <c r="J117" s="60"/>
      <c r="K117" s="72"/>
      <c r="L117" s="72"/>
      <c r="M117" s="61"/>
      <c r="N117" s="56"/>
      <c r="O117" s="53"/>
      <c r="P117" s="56"/>
      <c r="Q117" s="55"/>
      <c r="R117" s="53"/>
      <c r="S117" s="56"/>
      <c r="T117" s="56"/>
      <c r="U117" s="62"/>
      <c r="V117" s="52"/>
      <c r="W117" s="52"/>
      <c r="X117" s="52"/>
      <c r="Y117" s="52"/>
      <c r="Z117" s="52"/>
      <c r="AA117" s="52"/>
      <c r="AB117" s="52"/>
      <c r="AC117" s="52"/>
      <c r="AD117" s="50" t="s">
        <v>75</v>
      </c>
      <c r="AE117" s="51">
        <f>AVERAGE(AE16:AE116)</f>
        <v>0.33138437500000001</v>
      </c>
      <c r="AF117" s="198">
        <f>AVERAGE(AF15:AF116)</f>
        <v>0.99114165775401064</v>
      </c>
      <c r="AG117" s="56"/>
      <c r="AH117" s="53"/>
      <c r="AI117" s="54"/>
      <c r="AJ117" s="54"/>
      <c r="AK117" s="54"/>
      <c r="AL117" s="54"/>
      <c r="AM117" s="54"/>
      <c r="AN117" s="54"/>
      <c r="AO117" s="55"/>
      <c r="AP117" s="56"/>
      <c r="AQ117" s="56"/>
      <c r="AR117" s="56"/>
      <c r="AS117" s="56"/>
      <c r="AT117" s="56"/>
      <c r="AU117" s="56"/>
      <c r="AV117" s="53"/>
      <c r="AW117" s="53"/>
      <c r="AX117" s="56"/>
      <c r="AY117" s="53"/>
      <c r="AZ117" s="56"/>
      <c r="BA117" s="76"/>
      <c r="BB117" s="76"/>
      <c r="BC117" s="76"/>
      <c r="BD117" s="76"/>
      <c r="BE117" s="76"/>
      <c r="BF117" s="76"/>
      <c r="BG117" s="76"/>
      <c r="BH117" s="76"/>
      <c r="BI117" s="76"/>
      <c r="BJ117" s="76"/>
      <c r="BK117" s="76"/>
      <c r="BL117" s="76"/>
      <c r="BM117" s="76">
        <f t="shared" ref="BM117:DF117" si="20">SUM(BM15:BM116)</f>
        <v>3676098900</v>
      </c>
      <c r="BN117" s="76">
        <f t="shared" si="20"/>
        <v>2930584900</v>
      </c>
      <c r="BO117" s="76">
        <f t="shared" si="20"/>
        <v>0</v>
      </c>
      <c r="BP117" s="76">
        <f t="shared" si="20"/>
        <v>0</v>
      </c>
      <c r="BQ117" s="76">
        <f t="shared" si="20"/>
        <v>0</v>
      </c>
      <c r="BR117" s="76">
        <f t="shared" si="20"/>
        <v>312543000</v>
      </c>
      <c r="BS117" s="76">
        <f t="shared" si="20"/>
        <v>0</v>
      </c>
      <c r="BT117" s="76">
        <f t="shared" si="20"/>
        <v>0</v>
      </c>
      <c r="BU117" s="76">
        <f t="shared" si="20"/>
        <v>0</v>
      </c>
      <c r="BV117" s="76">
        <f t="shared" si="20"/>
        <v>0</v>
      </c>
      <c r="BW117" s="76">
        <f t="shared" si="20"/>
        <v>0</v>
      </c>
      <c r="BX117" s="76">
        <f t="shared" si="20"/>
        <v>0</v>
      </c>
      <c r="BY117" s="76">
        <f t="shared" si="20"/>
        <v>432971000</v>
      </c>
      <c r="BZ117" s="76">
        <f t="shared" si="20"/>
        <v>0</v>
      </c>
      <c r="CA117" s="76">
        <f t="shared" si="20"/>
        <v>3676098900</v>
      </c>
      <c r="CB117" s="76">
        <f t="shared" si="20"/>
        <v>6162308281</v>
      </c>
      <c r="CC117" s="76">
        <f t="shared" si="20"/>
        <v>0</v>
      </c>
      <c r="CD117" s="76">
        <f t="shared" si="20"/>
        <v>0</v>
      </c>
      <c r="CE117" s="76">
        <f t="shared" si="20"/>
        <v>0</v>
      </c>
      <c r="CF117" s="76">
        <f t="shared" si="20"/>
        <v>331895321</v>
      </c>
      <c r="CG117" s="76">
        <f t="shared" si="20"/>
        <v>0</v>
      </c>
      <c r="CH117" s="76">
        <f t="shared" si="20"/>
        <v>0</v>
      </c>
      <c r="CI117" s="76">
        <f t="shared" si="20"/>
        <v>0</v>
      </c>
      <c r="CJ117" s="76">
        <f t="shared" si="20"/>
        <v>0</v>
      </c>
      <c r="CK117" s="76">
        <f t="shared" si="20"/>
        <v>0</v>
      </c>
      <c r="CL117" s="76">
        <f t="shared" si="20"/>
        <v>0</v>
      </c>
      <c r="CM117" s="76">
        <f t="shared" si="20"/>
        <v>432971000</v>
      </c>
      <c r="CN117" s="76">
        <f t="shared" si="20"/>
        <v>0</v>
      </c>
      <c r="CO117" s="76">
        <f t="shared" si="20"/>
        <v>6927174602</v>
      </c>
      <c r="CP117" s="76">
        <f t="shared" si="20"/>
        <v>6162308271</v>
      </c>
      <c r="CQ117" s="76">
        <f t="shared" si="20"/>
        <v>0</v>
      </c>
      <c r="CR117" s="76">
        <f t="shared" si="20"/>
        <v>0</v>
      </c>
      <c r="CS117" s="76">
        <f t="shared" si="20"/>
        <v>0</v>
      </c>
      <c r="CT117" s="76">
        <f t="shared" si="20"/>
        <v>331895321</v>
      </c>
      <c r="CU117" s="76">
        <f t="shared" si="20"/>
        <v>0</v>
      </c>
      <c r="CV117" s="76">
        <f t="shared" si="20"/>
        <v>0</v>
      </c>
      <c r="CW117" s="76">
        <f t="shared" si="20"/>
        <v>0</v>
      </c>
      <c r="CX117" s="76">
        <f t="shared" si="20"/>
        <v>0</v>
      </c>
      <c r="CY117" s="76">
        <f t="shared" si="20"/>
        <v>0</v>
      </c>
      <c r="CZ117" s="76">
        <f t="shared" si="20"/>
        <v>0</v>
      </c>
      <c r="DA117" s="76">
        <f t="shared" si="20"/>
        <v>388800000</v>
      </c>
      <c r="DB117" s="76">
        <f t="shared" si="20"/>
        <v>0</v>
      </c>
      <c r="DC117" s="76">
        <f t="shared" si="20"/>
        <v>6883003592</v>
      </c>
      <c r="DD117" s="76">
        <f t="shared" si="20"/>
        <v>6162308271</v>
      </c>
      <c r="DE117" s="76">
        <f t="shared" si="20"/>
        <v>0</v>
      </c>
      <c r="DF117" s="76">
        <f t="shared" si="20"/>
        <v>0</v>
      </c>
      <c r="DG117" s="76">
        <f t="shared" ref="DG117:ED117" si="21">SUM(DG15:DG116)</f>
        <v>0</v>
      </c>
      <c r="DH117" s="76">
        <f t="shared" si="21"/>
        <v>331895321</v>
      </c>
      <c r="DI117" s="76">
        <f t="shared" si="21"/>
        <v>0</v>
      </c>
      <c r="DJ117" s="76">
        <f t="shared" si="21"/>
        <v>0</v>
      </c>
      <c r="DK117" s="76">
        <f t="shared" si="21"/>
        <v>0</v>
      </c>
      <c r="DL117" s="76">
        <f t="shared" si="21"/>
        <v>0</v>
      </c>
      <c r="DM117" s="76">
        <f t="shared" si="21"/>
        <v>0</v>
      </c>
      <c r="DN117" s="76">
        <f t="shared" si="21"/>
        <v>0</v>
      </c>
      <c r="DO117" s="76">
        <f t="shared" si="21"/>
        <v>388800000</v>
      </c>
      <c r="DP117" s="76">
        <f t="shared" si="21"/>
        <v>0</v>
      </c>
      <c r="DQ117" s="76">
        <f>SUM(DQ15:DQ116)</f>
        <v>6883003592</v>
      </c>
      <c r="DR117" s="76">
        <f t="shared" si="21"/>
        <v>6162308271</v>
      </c>
      <c r="DS117" s="76">
        <f t="shared" si="21"/>
        <v>0</v>
      </c>
      <c r="DT117" s="76">
        <f t="shared" si="21"/>
        <v>0</v>
      </c>
      <c r="DU117" s="76">
        <f t="shared" si="21"/>
        <v>0</v>
      </c>
      <c r="DV117" s="76">
        <f t="shared" si="21"/>
        <v>331895321</v>
      </c>
      <c r="DW117" s="76">
        <f t="shared" si="21"/>
        <v>0</v>
      </c>
      <c r="DX117" s="76">
        <f t="shared" si="21"/>
        <v>0</v>
      </c>
      <c r="DY117" s="76">
        <f t="shared" si="21"/>
        <v>0</v>
      </c>
      <c r="DZ117" s="76">
        <f t="shared" si="21"/>
        <v>0</v>
      </c>
      <c r="EA117" s="76">
        <f t="shared" si="21"/>
        <v>0</v>
      </c>
      <c r="EB117" s="76">
        <f t="shared" si="21"/>
        <v>0</v>
      </c>
      <c r="EC117" s="76">
        <f t="shared" si="21"/>
        <v>388800000</v>
      </c>
      <c r="ED117" s="76">
        <f t="shared" si="21"/>
        <v>0</v>
      </c>
      <c r="EE117" s="76">
        <f>SUM(EE15:EE116)</f>
        <v>6883003592</v>
      </c>
      <c r="EF117" s="57">
        <f>+DQ117/CO117</f>
        <v>0.99362351715701713</v>
      </c>
      <c r="EG117" s="58"/>
      <c r="EH117" s="59"/>
      <c r="EI117" s="8"/>
    </row>
    <row r="118" spans="1:139" s="8" customFormat="1" ht="29.25" customHeight="1">
      <c r="A118" s="11"/>
      <c r="B118" s="9"/>
      <c r="C118" s="11"/>
      <c r="D118" s="11"/>
      <c r="E118" s="11"/>
      <c r="F118" s="11"/>
      <c r="G118" s="11"/>
      <c r="H118" s="11"/>
      <c r="I118" s="11"/>
      <c r="J118" s="11"/>
      <c r="K118" s="18"/>
      <c r="L118" s="18"/>
      <c r="M118" s="12"/>
      <c r="N118" s="9"/>
      <c r="O118" s="11"/>
      <c r="P118" s="9"/>
      <c r="Q118" s="11"/>
      <c r="R118" s="11"/>
      <c r="S118" s="9"/>
      <c r="T118" s="9"/>
      <c r="U118" s="13"/>
      <c r="V118" s="12"/>
      <c r="W118" s="12"/>
      <c r="X118" s="12"/>
      <c r="Y118" s="12"/>
      <c r="Z118" s="12"/>
      <c r="AA118" s="12"/>
      <c r="AB118" s="12"/>
      <c r="AC118" s="12"/>
      <c r="AD118" s="14"/>
      <c r="AE118" s="15"/>
      <c r="AF118" s="15" t="s">
        <v>483</v>
      </c>
      <c r="AG118" s="9"/>
      <c r="AH118" s="15"/>
      <c r="AI118" s="12"/>
      <c r="AJ118" s="12"/>
      <c r="AK118" s="16"/>
      <c r="AL118" s="16"/>
      <c r="AM118" s="17"/>
      <c r="AN118" s="12"/>
      <c r="AO118" s="9"/>
      <c r="AP118" s="18"/>
      <c r="AQ118" s="18"/>
      <c r="AR118" s="9"/>
      <c r="AS118" s="9"/>
      <c r="AT118" s="9"/>
      <c r="AU118" s="9"/>
      <c r="AV118" s="11"/>
      <c r="AW118" s="11"/>
      <c r="AX118" s="9"/>
      <c r="AY118" s="11"/>
      <c r="AZ118" s="9"/>
      <c r="BA118" s="77"/>
      <c r="BB118" s="77"/>
      <c r="BC118" s="77"/>
      <c r="BD118" s="77"/>
      <c r="BE118" s="77"/>
      <c r="BF118" s="77"/>
      <c r="BG118" s="77"/>
      <c r="BH118" s="77"/>
      <c r="BI118" s="77"/>
      <c r="BJ118" s="77"/>
      <c r="BK118" s="77"/>
      <c r="BL118" s="77"/>
      <c r="BM118" s="77"/>
      <c r="BN118" s="77"/>
      <c r="BO118" s="77"/>
      <c r="BP118" s="77"/>
      <c r="BQ118" s="77"/>
      <c r="BR118" s="77"/>
      <c r="BS118" s="77"/>
      <c r="BT118" s="77"/>
      <c r="BU118" s="77"/>
      <c r="BV118" s="77"/>
      <c r="BW118" s="77"/>
      <c r="BX118" s="77"/>
      <c r="BY118" s="77"/>
      <c r="BZ118" s="77"/>
      <c r="CA118" s="77"/>
      <c r="CB118" s="77"/>
      <c r="CC118" s="77"/>
      <c r="CD118" s="77"/>
      <c r="CE118" s="77"/>
      <c r="CF118" s="77"/>
      <c r="CG118" s="77"/>
      <c r="CH118" s="77"/>
      <c r="CI118" s="77"/>
      <c r="CJ118" s="77"/>
      <c r="CK118" s="77"/>
      <c r="CL118" s="77"/>
      <c r="CM118" s="77"/>
      <c r="CN118" s="77"/>
      <c r="CO118" s="77"/>
      <c r="CP118" s="77"/>
      <c r="CQ118" s="11"/>
      <c r="CR118" s="11"/>
      <c r="CS118" s="11"/>
      <c r="CT118" s="11"/>
      <c r="CU118" s="11"/>
      <c r="CV118" s="11"/>
      <c r="CW118" s="11"/>
      <c r="CX118" s="11"/>
      <c r="CY118" s="11"/>
      <c r="CZ118" s="11"/>
      <c r="DA118" s="11"/>
      <c r="DB118" s="11"/>
      <c r="DC118" s="11"/>
      <c r="DD118" s="11"/>
      <c r="DE118" s="11"/>
      <c r="DF118" s="11"/>
      <c r="DG118" s="11"/>
      <c r="DH118" s="11"/>
      <c r="DI118" s="11"/>
      <c r="DJ118" s="11"/>
      <c r="DK118" s="11"/>
      <c r="DL118" s="11"/>
      <c r="DM118" s="11"/>
      <c r="DN118" s="11"/>
      <c r="DO118" s="11"/>
      <c r="DP118" s="11"/>
      <c r="DQ118" s="11"/>
      <c r="DR118" s="11"/>
      <c r="DS118" s="11"/>
      <c r="DT118" s="11"/>
      <c r="DU118" s="11"/>
      <c r="DV118" s="11"/>
      <c r="DW118" s="11"/>
      <c r="DX118" s="11"/>
      <c r="DY118" s="11"/>
      <c r="DZ118" s="11"/>
      <c r="EA118" s="11"/>
      <c r="EB118" s="11"/>
      <c r="EC118" s="11"/>
      <c r="ED118" s="11"/>
      <c r="EE118" s="11"/>
      <c r="EF118" s="19"/>
      <c r="EG118" s="20"/>
      <c r="EH118" s="18"/>
    </row>
    <row r="119" spans="1:139" s="8" customFormat="1" ht="37.5" customHeight="1">
      <c r="A119" s="11"/>
      <c r="B119" s="9"/>
      <c r="C119" s="11"/>
      <c r="D119" s="11"/>
      <c r="E119" s="11"/>
      <c r="F119" s="11"/>
      <c r="G119" s="11"/>
      <c r="H119" s="11"/>
      <c r="I119" s="11"/>
      <c r="J119" s="11"/>
      <c r="K119" s="18"/>
      <c r="L119" s="18"/>
      <c r="M119" s="12"/>
      <c r="N119" s="9"/>
      <c r="O119" s="11"/>
      <c r="P119" s="9"/>
      <c r="Q119" s="11"/>
      <c r="R119" s="11"/>
      <c r="S119" s="21"/>
      <c r="T119" s="21"/>
      <c r="U119" s="13"/>
      <c r="V119" s="12"/>
      <c r="W119" s="12"/>
      <c r="X119" s="12"/>
      <c r="Y119" s="12"/>
      <c r="Z119" s="12"/>
      <c r="AA119" s="12"/>
      <c r="AB119" s="12"/>
      <c r="AC119" s="12"/>
      <c r="AD119" s="14"/>
      <c r="AE119" s="15"/>
      <c r="AF119" s="15"/>
      <c r="AG119" s="9"/>
      <c r="AH119" s="15"/>
      <c r="AI119" s="12"/>
      <c r="AJ119" s="12"/>
      <c r="AK119" s="16"/>
      <c r="AL119" s="16"/>
      <c r="AM119" s="17"/>
      <c r="AN119" s="12"/>
      <c r="AO119" s="9"/>
      <c r="AP119" s="18"/>
      <c r="AQ119" s="18"/>
      <c r="AR119" s="9"/>
      <c r="AS119" s="9"/>
      <c r="AT119" s="9"/>
      <c r="AU119" s="9"/>
      <c r="AV119" s="11"/>
      <c r="AW119" s="11"/>
      <c r="AX119" s="9"/>
      <c r="AY119" s="11"/>
      <c r="AZ119" s="9"/>
      <c r="BA119" s="77"/>
      <c r="BB119" s="77"/>
      <c r="BC119" s="77"/>
      <c r="BD119" s="77"/>
      <c r="BE119" s="77"/>
      <c r="BF119" s="77"/>
      <c r="BG119" s="77"/>
      <c r="BH119" s="77"/>
      <c r="BI119" s="77"/>
      <c r="BJ119" s="77"/>
      <c r="BK119" s="77"/>
      <c r="BL119" s="77"/>
      <c r="BM119" s="77"/>
      <c r="BN119" s="77"/>
      <c r="BO119" s="77"/>
      <c r="BP119" s="77"/>
      <c r="BQ119" s="77"/>
      <c r="BR119" s="77"/>
      <c r="BS119" s="77"/>
      <c r="BT119" s="77"/>
      <c r="BU119" s="77"/>
      <c r="BV119" s="77"/>
      <c r="BW119" s="77"/>
      <c r="BX119" s="77"/>
      <c r="BY119" s="77"/>
      <c r="BZ119" s="77"/>
      <c r="CA119" s="77"/>
      <c r="CB119" s="77"/>
      <c r="CC119" s="77"/>
      <c r="CD119" s="77"/>
      <c r="CE119" s="77"/>
      <c r="CF119" s="77"/>
      <c r="CG119" s="77"/>
      <c r="CH119" s="77"/>
      <c r="CI119" s="77"/>
      <c r="CJ119" s="77"/>
      <c r="CK119" s="77"/>
      <c r="CL119" s="77"/>
      <c r="CM119" s="77"/>
      <c r="CN119" s="77"/>
      <c r="CO119" s="77"/>
      <c r="CP119" s="77"/>
      <c r="CQ119" s="77"/>
      <c r="CR119" s="77"/>
      <c r="CS119" s="77"/>
      <c r="CT119" s="22"/>
      <c r="CU119" s="22"/>
      <c r="CV119" s="22"/>
      <c r="CW119" s="22"/>
      <c r="CX119" s="22"/>
      <c r="CY119" s="22"/>
      <c r="CZ119" s="22"/>
      <c r="DA119" s="22"/>
      <c r="DB119" s="22"/>
      <c r="DC119" s="22"/>
      <c r="DD119" s="22"/>
      <c r="DE119" s="22"/>
      <c r="DF119" s="22"/>
      <c r="DG119" s="22"/>
      <c r="DH119" s="22"/>
      <c r="DI119" s="22"/>
      <c r="DJ119" s="22"/>
      <c r="DK119" s="22"/>
      <c r="DL119" s="22"/>
      <c r="DM119" s="22"/>
      <c r="DN119" s="22"/>
      <c r="DO119" s="22"/>
      <c r="DP119" s="22"/>
      <c r="DQ119" s="22"/>
      <c r="DR119" s="22"/>
      <c r="DS119" s="22"/>
      <c r="DT119" s="22"/>
      <c r="DU119" s="22"/>
      <c r="DV119" s="22"/>
      <c r="DW119" s="22"/>
      <c r="DX119" s="22"/>
      <c r="DY119" s="22"/>
      <c r="DZ119" s="22"/>
      <c r="EA119" s="22"/>
      <c r="EB119" s="22"/>
      <c r="EC119" s="22"/>
      <c r="ED119" s="22"/>
      <c r="EE119" s="22"/>
      <c r="EF119" s="19"/>
      <c r="EG119" s="20"/>
      <c r="EH119" s="18"/>
    </row>
    <row r="120" spans="1:139" s="8" customFormat="1">
      <c r="A120" s="11"/>
      <c r="B120" s="9"/>
      <c r="C120" s="11"/>
      <c r="D120" s="11"/>
      <c r="E120" s="11"/>
      <c r="F120" s="11"/>
      <c r="G120" s="11"/>
      <c r="H120" s="11"/>
      <c r="I120" s="11"/>
      <c r="J120" s="11"/>
      <c r="K120" s="18"/>
      <c r="L120" s="18"/>
      <c r="M120" s="12"/>
      <c r="N120" s="9"/>
      <c r="O120" s="11"/>
      <c r="P120" s="9"/>
      <c r="Q120" s="11"/>
      <c r="R120" s="11"/>
      <c r="S120" s="9"/>
      <c r="T120" s="9"/>
      <c r="U120" s="13"/>
      <c r="V120" s="12"/>
      <c r="W120" s="12"/>
      <c r="X120" s="12"/>
      <c r="Y120" s="12"/>
      <c r="Z120" s="12"/>
      <c r="AA120" s="12"/>
      <c r="AB120" s="12"/>
      <c r="AC120" s="12"/>
      <c r="AD120" s="14"/>
      <c r="AE120" s="15"/>
      <c r="AF120" s="15"/>
      <c r="AG120" s="9"/>
      <c r="AH120" s="15"/>
      <c r="AI120" s="12"/>
      <c r="AJ120" s="12"/>
      <c r="AK120" s="16"/>
      <c r="AL120" s="16"/>
      <c r="AM120" s="17"/>
      <c r="AN120" s="12"/>
      <c r="AO120" s="9"/>
      <c r="AP120" s="18"/>
      <c r="AQ120" s="18"/>
      <c r="AR120" s="9"/>
      <c r="AS120" s="9"/>
      <c r="AT120" s="9"/>
      <c r="AU120" s="9"/>
      <c r="AV120" s="11"/>
      <c r="AW120" s="11"/>
      <c r="AX120" s="9"/>
      <c r="AY120" s="11"/>
      <c r="AZ120" s="9"/>
      <c r="BA120" s="77"/>
      <c r="BB120" s="77"/>
      <c r="BC120" s="77"/>
      <c r="BD120" s="77"/>
      <c r="BE120" s="77"/>
      <c r="BF120" s="77"/>
      <c r="BG120" s="77"/>
      <c r="BH120" s="77"/>
      <c r="BI120" s="77"/>
      <c r="BJ120" s="77"/>
      <c r="BK120" s="77"/>
      <c r="BL120" s="77"/>
      <c r="BM120" s="77"/>
      <c r="BN120" s="77"/>
      <c r="BO120" s="77"/>
      <c r="BP120" s="77"/>
      <c r="BQ120" s="77"/>
      <c r="BR120" s="77"/>
      <c r="BS120" s="77"/>
      <c r="BT120" s="77"/>
      <c r="BU120" s="77"/>
      <c r="BV120" s="77"/>
      <c r="BW120" s="77"/>
      <c r="BX120" s="77"/>
      <c r="BY120" s="77"/>
      <c r="BZ120" s="77"/>
      <c r="CA120" s="77"/>
      <c r="CB120" s="77"/>
      <c r="CC120" s="77"/>
      <c r="CD120" s="77"/>
      <c r="CE120" s="77"/>
      <c r="CF120" s="77"/>
      <c r="CG120" s="77"/>
      <c r="CH120" s="77"/>
      <c r="CI120" s="77"/>
      <c r="CJ120" s="77"/>
      <c r="CK120" s="77"/>
      <c r="CL120" s="77"/>
      <c r="CM120" s="77"/>
      <c r="CN120" s="77"/>
      <c r="CO120" s="77"/>
      <c r="CP120" s="77"/>
      <c r="CQ120" s="22"/>
      <c r="CR120" s="22"/>
      <c r="CS120" s="22"/>
      <c r="CT120" s="22"/>
      <c r="CU120" s="22"/>
      <c r="CV120" s="22"/>
      <c r="CW120" s="22"/>
      <c r="CX120" s="22"/>
      <c r="CY120" s="22"/>
      <c r="CZ120" s="22"/>
      <c r="DA120" s="22"/>
      <c r="DB120" s="22"/>
      <c r="DC120" s="22"/>
      <c r="DD120" s="22"/>
      <c r="DE120" s="22"/>
      <c r="DF120" s="22"/>
      <c r="DG120" s="22"/>
      <c r="DH120" s="22"/>
      <c r="DI120" s="22"/>
      <c r="DJ120" s="22"/>
      <c r="DK120" s="22"/>
      <c r="DL120" s="22"/>
      <c r="DM120" s="22"/>
      <c r="DN120" s="22"/>
      <c r="DO120" s="22"/>
      <c r="DP120" s="22"/>
      <c r="DQ120" s="22"/>
      <c r="DR120" s="22"/>
      <c r="DS120" s="22"/>
      <c r="DT120" s="22"/>
      <c r="DU120" s="22"/>
      <c r="DV120" s="22"/>
      <c r="DW120" s="22"/>
      <c r="DX120" s="22"/>
      <c r="DY120" s="22"/>
      <c r="DZ120" s="22"/>
      <c r="EA120" s="22"/>
      <c r="EB120" s="22"/>
      <c r="EC120" s="22"/>
      <c r="ED120" s="22"/>
      <c r="EE120" s="22"/>
      <c r="EF120" s="19"/>
      <c r="EG120" s="20"/>
      <c r="EH120" s="18"/>
    </row>
    <row r="121" spans="1:139" s="8" customFormat="1">
      <c r="A121" s="11"/>
      <c r="B121" s="9"/>
      <c r="C121" s="11"/>
      <c r="D121" s="11"/>
      <c r="E121" s="11"/>
      <c r="F121" s="11"/>
      <c r="G121" s="11"/>
      <c r="H121" s="11"/>
      <c r="I121" s="11"/>
      <c r="J121" s="11"/>
      <c r="K121" s="18"/>
      <c r="L121" s="18"/>
      <c r="M121" s="12"/>
      <c r="N121" s="9"/>
      <c r="O121" s="11"/>
      <c r="P121" s="9"/>
      <c r="Q121" s="11"/>
      <c r="R121" s="11"/>
      <c r="S121" s="9"/>
      <c r="T121" s="9"/>
      <c r="U121" s="13"/>
      <c r="V121" s="12"/>
      <c r="W121" s="12"/>
      <c r="X121" s="12"/>
      <c r="Y121" s="12"/>
      <c r="Z121" s="12"/>
      <c r="AA121" s="12"/>
      <c r="AB121" s="12"/>
      <c r="AC121" s="12"/>
      <c r="AD121" s="14"/>
      <c r="AE121" s="15"/>
      <c r="AF121" s="15"/>
      <c r="AG121" s="9"/>
      <c r="AH121" s="15"/>
      <c r="AI121" s="12"/>
      <c r="AJ121" s="12"/>
      <c r="AK121" s="16"/>
      <c r="AL121" s="16"/>
      <c r="AM121" s="17"/>
      <c r="AN121" s="12"/>
      <c r="AO121" s="9"/>
      <c r="AP121" s="18"/>
      <c r="AQ121" s="18"/>
      <c r="AR121" s="9"/>
      <c r="AS121" s="9"/>
      <c r="AT121" s="9"/>
      <c r="AU121" s="9"/>
      <c r="AV121" s="11"/>
      <c r="AW121" s="11"/>
      <c r="AX121" s="9"/>
      <c r="AY121" s="11"/>
      <c r="AZ121" s="9"/>
      <c r="BA121" s="77"/>
      <c r="BB121" s="77"/>
      <c r="BC121" s="77"/>
      <c r="BD121" s="77"/>
      <c r="BE121" s="77"/>
      <c r="BF121" s="77"/>
      <c r="BG121" s="77"/>
      <c r="BH121" s="77"/>
      <c r="BI121" s="77"/>
      <c r="BJ121" s="77"/>
      <c r="BK121" s="77"/>
      <c r="BL121" s="77"/>
      <c r="BM121" s="77"/>
      <c r="BN121" s="77"/>
      <c r="BO121" s="77"/>
      <c r="BP121" s="77"/>
      <c r="BQ121" s="77"/>
      <c r="BR121" s="77"/>
      <c r="BS121" s="77"/>
      <c r="BT121" s="77"/>
      <c r="BU121" s="77"/>
      <c r="BV121" s="77"/>
      <c r="BW121" s="77"/>
      <c r="BX121" s="77"/>
      <c r="BY121" s="77"/>
      <c r="BZ121" s="77"/>
      <c r="CA121" s="77"/>
      <c r="CB121" s="77"/>
      <c r="CC121" s="77"/>
      <c r="CD121" s="77"/>
      <c r="CE121" s="77"/>
      <c r="CF121" s="77"/>
      <c r="CG121" s="77"/>
      <c r="CH121" s="77"/>
      <c r="CI121" s="77"/>
      <c r="CJ121" s="77"/>
      <c r="CK121" s="77"/>
      <c r="CL121" s="77"/>
      <c r="CM121" s="77"/>
      <c r="CN121" s="77"/>
      <c r="CO121" s="77"/>
      <c r="CP121" s="77"/>
      <c r="CQ121" s="11"/>
      <c r="CR121" s="11"/>
      <c r="CS121" s="11"/>
      <c r="CT121" s="11"/>
      <c r="CU121" s="11"/>
      <c r="CV121" s="11"/>
      <c r="CW121" s="11"/>
      <c r="CX121" s="11"/>
      <c r="CY121" s="11"/>
      <c r="CZ121" s="11"/>
      <c r="DA121" s="11"/>
      <c r="DB121" s="11"/>
      <c r="DC121" s="11"/>
      <c r="DD121" s="11"/>
      <c r="DE121" s="11"/>
      <c r="DF121" s="11"/>
      <c r="DG121" s="11"/>
      <c r="DH121" s="11"/>
      <c r="DI121" s="11"/>
      <c r="DJ121" s="11"/>
      <c r="DK121" s="11"/>
      <c r="DL121" s="11"/>
      <c r="DM121" s="11"/>
      <c r="DN121" s="11"/>
      <c r="DO121" s="11"/>
      <c r="DP121" s="11"/>
      <c r="DQ121" s="11"/>
      <c r="DR121" s="11"/>
      <c r="DS121" s="11"/>
      <c r="DT121" s="11"/>
      <c r="DU121" s="11"/>
      <c r="DV121" s="11"/>
      <c r="DW121" s="11"/>
      <c r="DX121" s="11"/>
      <c r="DY121" s="11"/>
      <c r="DZ121" s="11"/>
      <c r="EA121" s="11"/>
      <c r="EB121" s="11"/>
      <c r="EC121" s="11"/>
      <c r="ED121" s="11"/>
      <c r="EE121" s="11"/>
      <c r="EF121" s="19"/>
      <c r="EG121" s="20"/>
      <c r="EH121" s="18"/>
    </row>
    <row r="124" spans="1:139">
      <c r="CQ124" s="74"/>
      <c r="CR124" s="74"/>
      <c r="CS124" s="74"/>
    </row>
    <row r="129" spans="66:135">
      <c r="BN129" s="82"/>
      <c r="BO129" s="82"/>
      <c r="BP129" s="82"/>
      <c r="BQ129" s="82"/>
      <c r="BR129" s="82"/>
      <c r="BS129" s="82"/>
      <c r="BT129" s="82"/>
      <c r="BU129" s="82"/>
      <c r="BV129" s="82"/>
      <c r="BW129" s="82"/>
      <c r="BX129" s="82"/>
      <c r="BY129" s="82"/>
      <c r="BZ129" s="82"/>
      <c r="CA129" s="82"/>
      <c r="CB129" s="82"/>
      <c r="CC129" s="82"/>
      <c r="CD129" s="82"/>
      <c r="CE129" s="82"/>
      <c r="CF129" s="82"/>
      <c r="CG129" s="82"/>
      <c r="CH129" s="82"/>
      <c r="CI129" s="82"/>
      <c r="CJ129" s="82"/>
      <c r="CK129" s="82"/>
      <c r="CL129" s="82"/>
      <c r="CM129" s="82"/>
      <c r="CN129" s="82"/>
      <c r="CO129" s="82"/>
      <c r="CP129" s="82"/>
      <c r="CQ129" s="33"/>
      <c r="CR129" s="33"/>
      <c r="CS129" s="33"/>
      <c r="CT129" s="33"/>
      <c r="CU129" s="33"/>
      <c r="CV129" s="33"/>
      <c r="CW129" s="33"/>
      <c r="CX129" s="33"/>
      <c r="CY129" s="33"/>
      <c r="CZ129" s="33"/>
      <c r="DA129" s="33"/>
      <c r="DB129" s="33"/>
      <c r="DC129" s="33"/>
      <c r="DD129" s="33"/>
      <c r="DE129" s="33"/>
      <c r="DF129" s="33"/>
      <c r="DG129" s="33"/>
      <c r="DH129" s="33"/>
      <c r="DI129" s="33"/>
      <c r="DJ129" s="33"/>
      <c r="DK129" s="33"/>
      <c r="DL129" s="33"/>
      <c r="DM129" s="33"/>
      <c r="DN129" s="33"/>
      <c r="DO129" s="33"/>
      <c r="DP129" s="33"/>
      <c r="DQ129" s="33"/>
      <c r="DR129" s="33"/>
      <c r="DS129" s="33"/>
      <c r="DT129" s="33"/>
      <c r="DU129" s="33"/>
      <c r="DV129" s="33"/>
      <c r="DW129" s="33"/>
      <c r="DX129" s="33"/>
      <c r="DY129" s="33"/>
      <c r="DZ129" s="33"/>
      <c r="EA129" s="33"/>
      <c r="EB129" s="33"/>
      <c r="EC129" s="33"/>
      <c r="ED129" s="33"/>
      <c r="EE129" s="33"/>
    </row>
    <row r="130" spans="66:135">
      <c r="BN130" s="82"/>
      <c r="BO130" s="82"/>
      <c r="BP130" s="82"/>
      <c r="BQ130" s="82"/>
      <c r="BR130" s="82"/>
      <c r="BS130" s="82"/>
      <c r="BT130" s="82"/>
      <c r="BU130" s="82"/>
      <c r="BV130" s="82"/>
      <c r="BW130" s="82"/>
      <c r="BX130" s="82"/>
      <c r="BY130" s="82"/>
      <c r="BZ130" s="82"/>
      <c r="CA130" s="82"/>
      <c r="CB130" s="82"/>
      <c r="CC130" s="82"/>
      <c r="CD130" s="82"/>
      <c r="CE130" s="82"/>
      <c r="CF130" s="82"/>
      <c r="CG130" s="82"/>
      <c r="CH130" s="82"/>
      <c r="CI130" s="82"/>
      <c r="CJ130" s="82"/>
      <c r="CK130" s="82"/>
      <c r="CL130" s="82"/>
      <c r="CM130" s="82"/>
      <c r="CN130" s="82"/>
      <c r="CO130" s="82"/>
      <c r="CP130" s="82"/>
      <c r="CQ130" s="33"/>
      <c r="CR130" s="33"/>
      <c r="CS130" s="33"/>
      <c r="CT130" s="33"/>
      <c r="CU130" s="33"/>
      <c r="CV130" s="33"/>
      <c r="CW130" s="33"/>
      <c r="CX130" s="33"/>
      <c r="CY130" s="33"/>
      <c r="CZ130" s="33"/>
      <c r="DA130" s="33"/>
      <c r="DB130" s="33"/>
      <c r="DC130" s="33"/>
      <c r="DD130" s="33"/>
      <c r="DE130" s="33"/>
      <c r="DF130" s="33"/>
      <c r="DG130" s="33"/>
      <c r="DH130" s="33"/>
      <c r="DI130" s="33"/>
      <c r="DJ130" s="33"/>
      <c r="DK130" s="33"/>
      <c r="DL130" s="33"/>
      <c r="DM130" s="33"/>
      <c r="DN130" s="33"/>
      <c r="DO130" s="33"/>
      <c r="DP130" s="33"/>
      <c r="DQ130" s="33"/>
      <c r="DR130" s="33"/>
      <c r="DS130" s="33"/>
      <c r="DT130" s="33"/>
      <c r="DU130" s="33"/>
      <c r="DV130" s="33"/>
      <c r="DW130" s="33"/>
      <c r="DX130" s="33"/>
      <c r="DY130" s="33"/>
      <c r="DZ130" s="33"/>
      <c r="EA130" s="33"/>
      <c r="EB130" s="33"/>
      <c r="EC130" s="33"/>
      <c r="ED130" s="33"/>
      <c r="EE130" s="33"/>
    </row>
    <row r="131" spans="66:135">
      <c r="CQ131" s="34"/>
      <c r="CR131" s="34"/>
      <c r="CS131" s="34"/>
      <c r="CT131" s="34"/>
      <c r="CU131" s="34"/>
      <c r="CV131" s="34"/>
      <c r="CW131" s="34"/>
      <c r="CX131" s="34"/>
      <c r="CY131" s="34"/>
      <c r="CZ131" s="34"/>
      <c r="DA131" s="34"/>
      <c r="DB131" s="34"/>
      <c r="DC131" s="34"/>
      <c r="DD131" s="34"/>
      <c r="DE131" s="34"/>
      <c r="DF131" s="34"/>
      <c r="DG131" s="34"/>
      <c r="DH131" s="34"/>
      <c r="DI131" s="34"/>
      <c r="DJ131" s="34"/>
      <c r="DK131" s="34"/>
      <c r="DL131" s="34"/>
      <c r="DM131" s="34"/>
      <c r="DN131" s="34"/>
      <c r="DO131" s="34"/>
      <c r="DP131" s="34"/>
      <c r="DQ131" s="34"/>
      <c r="DR131" s="34"/>
      <c r="DS131" s="34"/>
      <c r="DT131" s="34"/>
      <c r="DU131" s="34"/>
      <c r="DV131" s="34"/>
      <c r="DW131" s="34"/>
      <c r="DX131" s="34"/>
      <c r="DY131" s="34"/>
      <c r="DZ131" s="34"/>
      <c r="EA131" s="34"/>
      <c r="EB131" s="34"/>
      <c r="EC131" s="34"/>
      <c r="ED131" s="34"/>
      <c r="EE131" s="34"/>
    </row>
  </sheetData>
  <autoFilter ref="A14:EI117"/>
  <mergeCells count="789">
    <mergeCell ref="EF102:EF104"/>
    <mergeCell ref="EF105:EF115"/>
    <mergeCell ref="CO102:CO104"/>
    <mergeCell ref="EF15:EF22"/>
    <mergeCell ref="EF23:EF30"/>
    <mergeCell ref="EF31:EF33"/>
    <mergeCell ref="EF34:EF39"/>
    <mergeCell ref="EF40:EF43"/>
    <mergeCell ref="EF44:EF66"/>
    <mergeCell ref="EF67:EF75"/>
    <mergeCell ref="EF83:EF99"/>
    <mergeCell ref="EF100:EF101"/>
    <mergeCell ref="AG71:AG72"/>
    <mergeCell ref="AH71:AH72"/>
    <mergeCell ref="AI71:AI72"/>
    <mergeCell ref="AJ71:AJ72"/>
    <mergeCell ref="AK71:AK72"/>
    <mergeCell ref="AL71:AL72"/>
    <mergeCell ref="AM71:AM72"/>
    <mergeCell ref="AN71:AN72"/>
    <mergeCell ref="AO71:AO72"/>
    <mergeCell ref="AO105:AO106"/>
    <mergeCell ref="AP105:AP106"/>
    <mergeCell ref="AQ20:AQ21"/>
    <mergeCell ref="AO20:AO21"/>
    <mergeCell ref="AP20:AP21"/>
    <mergeCell ref="AG20:AG21"/>
    <mergeCell ref="AH20:AH21"/>
    <mergeCell ref="AI20:AI21"/>
    <mergeCell ref="AJ20:AJ21"/>
    <mergeCell ref="AK20:AK21"/>
    <mergeCell ref="AL20:AL21"/>
    <mergeCell ref="AM20:AM21"/>
    <mergeCell ref="AN20:AN21"/>
    <mergeCell ref="AM105:AM106"/>
    <mergeCell ref="AN105:AN106"/>
    <mergeCell ref="AL76:AL78"/>
    <mergeCell ref="AM76:AM78"/>
    <mergeCell ref="AN76:AN78"/>
    <mergeCell ref="AO76:AO78"/>
    <mergeCell ref="AG98:AG99"/>
    <mergeCell ref="AJ105:AJ106"/>
    <mergeCell ref="AK105:AK106"/>
    <mergeCell ref="AL105:AL106"/>
    <mergeCell ref="AP76:AP78"/>
    <mergeCell ref="EE102:EE104"/>
    <mergeCell ref="EE105:EE115"/>
    <mergeCell ref="EE15:EE22"/>
    <mergeCell ref="EE31:EE33"/>
    <mergeCell ref="EE23:EE30"/>
    <mergeCell ref="EE34:EE39"/>
    <mergeCell ref="EE40:EE43"/>
    <mergeCell ref="EE44:EE66"/>
    <mergeCell ref="EE67:EE75"/>
    <mergeCell ref="EE100:EE101"/>
    <mergeCell ref="EE83:EE99"/>
    <mergeCell ref="DQ105:DQ115"/>
    <mergeCell ref="DC15:DC22"/>
    <mergeCell ref="DC23:DC30"/>
    <mergeCell ref="DC31:DC33"/>
    <mergeCell ref="DC34:DC39"/>
    <mergeCell ref="DC40:DC43"/>
    <mergeCell ref="DC44:DC66"/>
    <mergeCell ref="DC67:DC75"/>
    <mergeCell ref="DC100:DC101"/>
    <mergeCell ref="DC83:DC99"/>
    <mergeCell ref="DQ83:DQ99"/>
    <mergeCell ref="DQ15:DQ22"/>
    <mergeCell ref="DQ23:DQ30"/>
    <mergeCell ref="DQ31:DQ33"/>
    <mergeCell ref="DQ34:DQ39"/>
    <mergeCell ref="DQ40:DQ43"/>
    <mergeCell ref="DQ44:DQ66"/>
    <mergeCell ref="DQ67:DQ75"/>
    <mergeCell ref="DQ100:DQ101"/>
    <mergeCell ref="DQ102:DQ104"/>
    <mergeCell ref="CA105:CA115"/>
    <mergeCell ref="AW105:AW108"/>
    <mergeCell ref="AX105:AX108"/>
    <mergeCell ref="AY105:AY108"/>
    <mergeCell ref="AZ105:AZ108"/>
    <mergeCell ref="AW102:AW104"/>
    <mergeCell ref="AX102:AX104"/>
    <mergeCell ref="CA15:CA22"/>
    <mergeCell ref="DC102:DC104"/>
    <mergeCell ref="DC105:DC115"/>
    <mergeCell ref="CO15:CO22"/>
    <mergeCell ref="CO105:CO115"/>
    <mergeCell ref="AY34:AY39"/>
    <mergeCell ref="AZ34:AZ39"/>
    <mergeCell ref="CO23:CO30"/>
    <mergeCell ref="CO31:CO33"/>
    <mergeCell ref="CO34:CO39"/>
    <mergeCell ref="CO40:CO43"/>
    <mergeCell ref="CO44:CO66"/>
    <mergeCell ref="CO67:CO75"/>
    <mergeCell ref="CO100:CO101"/>
    <mergeCell ref="CA100:CA101"/>
    <mergeCell ref="BX23:BX30"/>
    <mergeCell ref="BY23:BY30"/>
    <mergeCell ref="BZ23:BZ30"/>
    <mergeCell ref="CA23:CA30"/>
    <mergeCell ref="AY31:AY33"/>
    <mergeCell ref="AZ31:AZ33"/>
    <mergeCell ref="BV23:BV30"/>
    <mergeCell ref="CO83:CO99"/>
    <mergeCell ref="BY84:BY91"/>
    <mergeCell ref="CB84:CB91"/>
    <mergeCell ref="CF84:CF91"/>
    <mergeCell ref="CG84:CG91"/>
    <mergeCell ref="CH84:CH91"/>
    <mergeCell ref="CI84:CI91"/>
    <mergeCell ref="CJ84:CJ91"/>
    <mergeCell ref="CK84:CK91"/>
    <mergeCell ref="CL84:CL91"/>
    <mergeCell ref="CM84:CM91"/>
    <mergeCell ref="AY100:AY101"/>
    <mergeCell ref="AZ100:AZ101"/>
    <mergeCell ref="AY67:AY75"/>
    <mergeCell ref="AZ67:AZ75"/>
    <mergeCell ref="AZ97:AZ98"/>
    <mergeCell ref="CA67:CA75"/>
    <mergeCell ref="AY83:AY91"/>
    <mergeCell ref="AZ83:AZ91"/>
    <mergeCell ref="AW92:AW96"/>
    <mergeCell ref="AX92:AX96"/>
    <mergeCell ref="AY92:AY96"/>
    <mergeCell ref="AZ92:AZ96"/>
    <mergeCell ref="AX83:AX91"/>
    <mergeCell ref="AW97:AW98"/>
    <mergeCell ref="AX97:AX98"/>
    <mergeCell ref="AY97:AY98"/>
    <mergeCell ref="BU84:BU91"/>
    <mergeCell ref="BV84:BV91"/>
    <mergeCell ref="BW84:BW91"/>
    <mergeCell ref="BX84:BX91"/>
    <mergeCell ref="Y102:Y104"/>
    <mergeCell ref="Z102:Z104"/>
    <mergeCell ref="EH15:EH22"/>
    <mergeCell ref="EH23:EH30"/>
    <mergeCell ref="EH31:EH33"/>
    <mergeCell ref="EH34:EH39"/>
    <mergeCell ref="EH40:EH43"/>
    <mergeCell ref="EH44:EH66"/>
    <mergeCell ref="EH67:EH75"/>
    <mergeCell ref="EH76:EH98"/>
    <mergeCell ref="EH100:EH101"/>
    <mergeCell ref="EH102:EH104"/>
    <mergeCell ref="EG102:EG104"/>
    <mergeCell ref="AW23:AW30"/>
    <mergeCell ref="AW15:AW19"/>
    <mergeCell ref="AX15:AX19"/>
    <mergeCell ref="AY15:AY19"/>
    <mergeCell ref="AZ15:AZ19"/>
    <mergeCell ref="CA34:CA39"/>
    <mergeCell ref="AY102:AY104"/>
    <mergeCell ref="AZ102:AZ104"/>
    <mergeCell ref="CA102:CA104"/>
    <mergeCell ref="AW100:AW101"/>
    <mergeCell ref="AX100:AX101"/>
    <mergeCell ref="M105:M115"/>
    <mergeCell ref="N105:N115"/>
    <mergeCell ref="O105:O115"/>
    <mergeCell ref="S105:S115"/>
    <mergeCell ref="T105:T115"/>
    <mergeCell ref="U105:U115"/>
    <mergeCell ref="AB105:AB115"/>
    <mergeCell ref="AC105:AC115"/>
    <mergeCell ref="EH105:EH115"/>
    <mergeCell ref="EG105:EG115"/>
    <mergeCell ref="AQ114:AQ115"/>
    <mergeCell ref="AR105:AR115"/>
    <mergeCell ref="AS105:AS115"/>
    <mergeCell ref="AT105:AT115"/>
    <mergeCell ref="Y105:Y115"/>
    <mergeCell ref="Z105:Z115"/>
    <mergeCell ref="AW113:AW114"/>
    <mergeCell ref="AX113:AX114"/>
    <mergeCell ref="AY113:AY114"/>
    <mergeCell ref="AZ113:AZ114"/>
    <mergeCell ref="AW109:AW112"/>
    <mergeCell ref="AX109:AX112"/>
    <mergeCell ref="AY109:AY112"/>
    <mergeCell ref="AZ109:AZ112"/>
    <mergeCell ref="A105:A115"/>
    <mergeCell ref="B105:B115"/>
    <mergeCell ref="C105:C115"/>
    <mergeCell ref="D105:D115"/>
    <mergeCell ref="E105:E115"/>
    <mergeCell ref="F105:F115"/>
    <mergeCell ref="G105:G115"/>
    <mergeCell ref="H105:H115"/>
    <mergeCell ref="I105:I115"/>
    <mergeCell ref="K102:K104"/>
    <mergeCell ref="L102:L104"/>
    <mergeCell ref="M102:M104"/>
    <mergeCell ref="N102:N104"/>
    <mergeCell ref="O102:O104"/>
    <mergeCell ref="U102:U104"/>
    <mergeCell ref="V102:V104"/>
    <mergeCell ref="W102:W104"/>
    <mergeCell ref="A102:A104"/>
    <mergeCell ref="B102:B104"/>
    <mergeCell ref="C102:C104"/>
    <mergeCell ref="D102:D104"/>
    <mergeCell ref="E102:E104"/>
    <mergeCell ref="F102:F104"/>
    <mergeCell ref="G102:G104"/>
    <mergeCell ref="H102:H104"/>
    <mergeCell ref="I102:I104"/>
    <mergeCell ref="J105:J115"/>
    <mergeCell ref="K105:K115"/>
    <mergeCell ref="L105:L115"/>
    <mergeCell ref="AL114:AL115"/>
    <mergeCell ref="AM114:AM115"/>
    <mergeCell ref="AN114:AN115"/>
    <mergeCell ref="AO114:AO115"/>
    <mergeCell ref="AP114:AP115"/>
    <mergeCell ref="R102:R104"/>
    <mergeCell ref="S102:S104"/>
    <mergeCell ref="T102:T104"/>
    <mergeCell ref="Q105:Q115"/>
    <mergeCell ref="R105:R115"/>
    <mergeCell ref="AH114:AH115"/>
    <mergeCell ref="AI114:AI115"/>
    <mergeCell ref="AJ114:AJ115"/>
    <mergeCell ref="AK114:AK115"/>
    <mergeCell ref="AA102:AA104"/>
    <mergeCell ref="AB102:AB104"/>
    <mergeCell ref="AC102:AC104"/>
    <mergeCell ref="V105:V115"/>
    <mergeCell ref="W105:W115"/>
    <mergeCell ref="X105:X115"/>
    <mergeCell ref="J102:J104"/>
    <mergeCell ref="EG67:EG75"/>
    <mergeCell ref="EG76:EG98"/>
    <mergeCell ref="U100:U101"/>
    <mergeCell ref="V100:V101"/>
    <mergeCell ref="W100:W101"/>
    <mergeCell ref="X100:X101"/>
    <mergeCell ref="Y100:Y101"/>
    <mergeCell ref="Z100:Z101"/>
    <mergeCell ref="AA100:AA101"/>
    <mergeCell ref="AB100:AB101"/>
    <mergeCell ref="AC100:AC101"/>
    <mergeCell ref="AD100:AD101"/>
    <mergeCell ref="AE100:AE101"/>
    <mergeCell ref="AF100:AF101"/>
    <mergeCell ref="AR100:AR101"/>
    <mergeCell ref="AS100:AS101"/>
    <mergeCell ref="AT100:AT101"/>
    <mergeCell ref="EG100:EG101"/>
    <mergeCell ref="AW83:AW91"/>
    <mergeCell ref="AW67:AW75"/>
    <mergeCell ref="AX67:AX75"/>
    <mergeCell ref="AU76:AU101"/>
    <mergeCell ref="W67:W75"/>
    <mergeCell ref="CA83:CA99"/>
    <mergeCell ref="EG44:EG66"/>
    <mergeCell ref="EG40:EG43"/>
    <mergeCell ref="AW44:AW66"/>
    <mergeCell ref="AX44:AX66"/>
    <mergeCell ref="AW40:AW41"/>
    <mergeCell ref="AX40:AX41"/>
    <mergeCell ref="AW42:AW43"/>
    <mergeCell ref="AX42:AX43"/>
    <mergeCell ref="AY40:AY41"/>
    <mergeCell ref="AY42:AY43"/>
    <mergeCell ref="AZ40:AZ41"/>
    <mergeCell ref="AZ42:AZ43"/>
    <mergeCell ref="AY44:AY64"/>
    <mergeCell ref="AZ44:AZ64"/>
    <mergeCell ref="AY65:AY66"/>
    <mergeCell ref="AZ65:AZ66"/>
    <mergeCell ref="CA44:CA66"/>
    <mergeCell ref="CA40:CA43"/>
    <mergeCell ref="AX23:AX30"/>
    <mergeCell ref="AY23:AY30"/>
    <mergeCell ref="AZ23:AZ30"/>
    <mergeCell ref="BA23:BA30"/>
    <mergeCell ref="BB23:BB30"/>
    <mergeCell ref="BC23:BC30"/>
    <mergeCell ref="BD23:BD30"/>
    <mergeCell ref="BW23:BW30"/>
    <mergeCell ref="BL23:BL30"/>
    <mergeCell ref="BM23:BM30"/>
    <mergeCell ref="BN23:BN30"/>
    <mergeCell ref="BO23:BO30"/>
    <mergeCell ref="BP23:BP30"/>
    <mergeCell ref="BQ23:BQ30"/>
    <mergeCell ref="BE23:BE30"/>
    <mergeCell ref="BF23:BF30"/>
    <mergeCell ref="BG23:BG30"/>
    <mergeCell ref="BH23:BH30"/>
    <mergeCell ref="BI23:BI30"/>
    <mergeCell ref="BJ23:BJ30"/>
    <mergeCell ref="BK23:BK30"/>
    <mergeCell ref="X15:X22"/>
    <mergeCell ref="Y15:Y22"/>
    <mergeCell ref="Z15:Z22"/>
    <mergeCell ref="W15:W22"/>
    <mergeCell ref="AC31:AC33"/>
    <mergeCell ref="AD31:AD33"/>
    <mergeCell ref="AE31:AE33"/>
    <mergeCell ref="AF31:AF33"/>
    <mergeCell ref="AD23:AD30"/>
    <mergeCell ref="AE23:AE30"/>
    <mergeCell ref="AF23:AF30"/>
    <mergeCell ref="X31:X33"/>
    <mergeCell ref="X23:X30"/>
    <mergeCell ref="Y23:Y30"/>
    <mergeCell ref="Z23:Z30"/>
    <mergeCell ref="AR15:AR22"/>
    <mergeCell ref="AS15:AS22"/>
    <mergeCell ref="AR23:AR30"/>
    <mergeCell ref="AR31:AR33"/>
    <mergeCell ref="AR34:AR39"/>
    <mergeCell ref="AS23:AS30"/>
    <mergeCell ref="AR67:AR75"/>
    <mergeCell ref="AS67:AS75"/>
    <mergeCell ref="AN45:AN64"/>
    <mergeCell ref="AR44:AR66"/>
    <mergeCell ref="AS44:AS66"/>
    <mergeCell ref="AP71:AP72"/>
    <mergeCell ref="AQ71:AQ72"/>
    <mergeCell ref="AU102:AU116"/>
    <mergeCell ref="P102:P104"/>
    <mergeCell ref="P105:P115"/>
    <mergeCell ref="P100:P101"/>
    <mergeCell ref="Q102:Q104"/>
    <mergeCell ref="AG114:AG115"/>
    <mergeCell ref="AR102:AR104"/>
    <mergeCell ref="R67:R75"/>
    <mergeCell ref="S67:S75"/>
    <mergeCell ref="P67:P75"/>
    <mergeCell ref="AS102:AS104"/>
    <mergeCell ref="AT102:AT104"/>
    <mergeCell ref="AD102:AD104"/>
    <mergeCell ref="X102:X104"/>
    <mergeCell ref="AD105:AD115"/>
    <mergeCell ref="AE105:AE115"/>
    <mergeCell ref="AF105:AF115"/>
    <mergeCell ref="AG105:AG106"/>
    <mergeCell ref="AH105:AH106"/>
    <mergeCell ref="AI105:AI106"/>
    <mergeCell ref="T67:T75"/>
    <mergeCell ref="AA105:AA115"/>
    <mergeCell ref="AE102:AE104"/>
    <mergeCell ref="AF102:AF104"/>
    <mergeCell ref="K15:K22"/>
    <mergeCell ref="L15:L22"/>
    <mergeCell ref="O44:O66"/>
    <mergeCell ref="R34:R39"/>
    <mergeCell ref="P34:P39"/>
    <mergeCell ref="Q34:Q39"/>
    <mergeCell ref="S44:S66"/>
    <mergeCell ref="T44:T66"/>
    <mergeCell ref="Q44:Q66"/>
    <mergeCell ref="P44:P66"/>
    <mergeCell ref="T23:T30"/>
    <mergeCell ref="N15:N22"/>
    <mergeCell ref="O15:O22"/>
    <mergeCell ref="R15:R22"/>
    <mergeCell ref="S15:S22"/>
    <mergeCell ref="K31:K33"/>
    <mergeCell ref="L31:L33"/>
    <mergeCell ref="M31:M33"/>
    <mergeCell ref="N31:N33"/>
    <mergeCell ref="O31:O33"/>
    <mergeCell ref="K40:K43"/>
    <mergeCell ref="L40:L43"/>
    <mergeCell ref="M40:M43"/>
    <mergeCell ref="K34:K39"/>
    <mergeCell ref="A15:A22"/>
    <mergeCell ref="E15:E22"/>
    <mergeCell ref="D40:D43"/>
    <mergeCell ref="E40:E43"/>
    <mergeCell ref="F40:F43"/>
    <mergeCell ref="G40:G43"/>
    <mergeCell ref="H40:H43"/>
    <mergeCell ref="I40:I43"/>
    <mergeCell ref="J40:J43"/>
    <mergeCell ref="B15:B22"/>
    <mergeCell ref="C15:C22"/>
    <mergeCell ref="A31:A33"/>
    <mergeCell ref="B31:B33"/>
    <mergeCell ref="C31:C33"/>
    <mergeCell ref="F15:F22"/>
    <mergeCell ref="I15:I22"/>
    <mergeCell ref="J15:J22"/>
    <mergeCell ref="D31:D33"/>
    <mergeCell ref="E31:E33"/>
    <mergeCell ref="F31:F33"/>
    <mergeCell ref="J31:J33"/>
    <mergeCell ref="J34:J39"/>
    <mergeCell ref="A34:A39"/>
    <mergeCell ref="B34:B39"/>
    <mergeCell ref="D6:K6"/>
    <mergeCell ref="D4:K5"/>
    <mergeCell ref="D3:K3"/>
    <mergeCell ref="G31:G33"/>
    <mergeCell ref="H31:H33"/>
    <mergeCell ref="I31:I33"/>
    <mergeCell ref="G15:G22"/>
    <mergeCell ref="H15:H22"/>
    <mergeCell ref="A10:EH10"/>
    <mergeCell ref="A11:A13"/>
    <mergeCell ref="B11:B13"/>
    <mergeCell ref="C11:C13"/>
    <mergeCell ref="AG11:AG13"/>
    <mergeCell ref="AC11:AF11"/>
    <mergeCell ref="E11:E13"/>
    <mergeCell ref="F11:F13"/>
    <mergeCell ref="AC23:AC30"/>
    <mergeCell ref="AA15:AA22"/>
    <mergeCell ref="P15:P22"/>
    <mergeCell ref="AB11:AB13"/>
    <mergeCell ref="U15:U22"/>
    <mergeCell ref="AT15:AT22"/>
    <mergeCell ref="EG15:EG22"/>
    <mergeCell ref="Q15:Q22"/>
    <mergeCell ref="D2:K2"/>
    <mergeCell ref="B2:C6"/>
    <mergeCell ref="AQ11:AQ13"/>
    <mergeCell ref="L2:O2"/>
    <mergeCell ref="L3:O3"/>
    <mergeCell ref="L4:O4"/>
    <mergeCell ref="L5:O5"/>
    <mergeCell ref="L6:O6"/>
    <mergeCell ref="U5:AB5"/>
    <mergeCell ref="P6:S6"/>
    <mergeCell ref="U6:AB6"/>
    <mergeCell ref="P2:S2"/>
    <mergeCell ref="U2:AB2"/>
    <mergeCell ref="P3:S3"/>
    <mergeCell ref="U3:AB3"/>
    <mergeCell ref="P4:S5"/>
    <mergeCell ref="U4:AB4"/>
    <mergeCell ref="AC12:AC13"/>
    <mergeCell ref="AD12:AD13"/>
    <mergeCell ref="AE12:AE13"/>
    <mergeCell ref="AF12:AF13"/>
    <mergeCell ref="G11:G13"/>
    <mergeCell ref="D11:D13"/>
    <mergeCell ref="A9:EH9"/>
    <mergeCell ref="AU40:AU75"/>
    <mergeCell ref="BA11:BL11"/>
    <mergeCell ref="BM11:BM12"/>
    <mergeCell ref="BN11:EF11"/>
    <mergeCell ref="BK12:BK13"/>
    <mergeCell ref="BL12:BL13"/>
    <mergeCell ref="BN12:CA12"/>
    <mergeCell ref="CB12:CO12"/>
    <mergeCell ref="CP12:DC12"/>
    <mergeCell ref="DD12:DQ12"/>
    <mergeCell ref="BE12:BE13"/>
    <mergeCell ref="BF12:BF13"/>
    <mergeCell ref="BG12:BG13"/>
    <mergeCell ref="BH12:BH13"/>
    <mergeCell ref="BI12:BI13"/>
    <mergeCell ref="BJ12:BJ13"/>
    <mergeCell ref="AW34:AW39"/>
    <mergeCell ref="AX34:AX39"/>
    <mergeCell ref="AW31:AW33"/>
    <mergeCell ref="AX31:AX33"/>
    <mergeCell ref="CA31:CA33"/>
    <mergeCell ref="BR23:BR30"/>
    <mergeCell ref="AU15:AU22"/>
    <mergeCell ref="AU23:AU39"/>
    <mergeCell ref="EG34:EG39"/>
    <mergeCell ref="P23:P30"/>
    <mergeCell ref="Q23:Q30"/>
    <mergeCell ref="R23:R30"/>
    <mergeCell ref="S23:S30"/>
    <mergeCell ref="EG23:EG30"/>
    <mergeCell ref="EG31:EG33"/>
    <mergeCell ref="BU23:BU30"/>
    <mergeCell ref="BS23:BS30"/>
    <mergeCell ref="BT23:BT30"/>
    <mergeCell ref="T34:T39"/>
    <mergeCell ref="S34:S39"/>
    <mergeCell ref="P31:P33"/>
    <mergeCell ref="Q31:Q33"/>
    <mergeCell ref="R31:R33"/>
    <mergeCell ref="S31:S33"/>
    <mergeCell ref="T31:T33"/>
    <mergeCell ref="W31:W33"/>
    <mergeCell ref="AB23:AB30"/>
    <mergeCell ref="Y31:Y33"/>
    <mergeCell ref="Z31:Z33"/>
    <mergeCell ref="U23:U30"/>
    <mergeCell ref="V23:V30"/>
    <mergeCell ref="W23:W30"/>
    <mergeCell ref="AA11:AA13"/>
    <mergeCell ref="H11:H13"/>
    <mergeCell ref="L11:L13"/>
    <mergeCell ref="R11:R13"/>
    <mergeCell ref="S11:S13"/>
    <mergeCell ref="Q11:Q13"/>
    <mergeCell ref="K11:K13"/>
    <mergeCell ref="N11:N13"/>
    <mergeCell ref="I11:I13"/>
    <mergeCell ref="J11:J13"/>
    <mergeCell ref="M11:M13"/>
    <mergeCell ref="O11:O13"/>
    <mergeCell ref="P11:P13"/>
    <mergeCell ref="T11:T13"/>
    <mergeCell ref="W11:W13"/>
    <mergeCell ref="Y11:Y13"/>
    <mergeCell ref="Z11:Z13"/>
    <mergeCell ref="V11:V13"/>
    <mergeCell ref="U11:U13"/>
    <mergeCell ref="X11:X13"/>
    <mergeCell ref="M15:M22"/>
    <mergeCell ref="EH11:EH13"/>
    <mergeCell ref="BA12:BA13"/>
    <mergeCell ref="BB12:BB13"/>
    <mergeCell ref="BC12:BC13"/>
    <mergeCell ref="BD12:BD13"/>
    <mergeCell ref="AH11:AH13"/>
    <mergeCell ref="AI11:AM12"/>
    <mergeCell ref="AN11:AN13"/>
    <mergeCell ref="AO11:AO13"/>
    <mergeCell ref="AP11:AP13"/>
    <mergeCell ref="AR11:AU11"/>
    <mergeCell ref="AR12:AR13"/>
    <mergeCell ref="AS12:AS13"/>
    <mergeCell ref="AT12:AT13"/>
    <mergeCell ref="AU12:AU13"/>
    <mergeCell ref="AW12:AW13"/>
    <mergeCell ref="AX12:AX13"/>
    <mergeCell ref="AY12:AY13"/>
    <mergeCell ref="AZ12:AZ13"/>
    <mergeCell ref="AV11:AZ11"/>
    <mergeCell ref="AV12:AV13"/>
    <mergeCell ref="EG11:EG12"/>
    <mergeCell ref="DR12:EE12"/>
    <mergeCell ref="EF12:EF13"/>
    <mergeCell ref="AB15:AB22"/>
    <mergeCell ref="AC15:AC22"/>
    <mergeCell ref="AD15:AD22"/>
    <mergeCell ref="AE15:AE22"/>
    <mergeCell ref="AF15:AF22"/>
    <mergeCell ref="A23:A30"/>
    <mergeCell ref="B23:B30"/>
    <mergeCell ref="C23:C30"/>
    <mergeCell ref="D23:D30"/>
    <mergeCell ref="E23:E30"/>
    <mergeCell ref="F23:F30"/>
    <mergeCell ref="G23:G30"/>
    <mergeCell ref="H23:H30"/>
    <mergeCell ref="I23:I30"/>
    <mergeCell ref="J23:J30"/>
    <mergeCell ref="K23:K30"/>
    <mergeCell ref="L23:L30"/>
    <mergeCell ref="M23:M30"/>
    <mergeCell ref="N23:N30"/>
    <mergeCell ref="O23:O30"/>
    <mergeCell ref="T15:T22"/>
    <mergeCell ref="D15:D22"/>
    <mergeCell ref="V15:V22"/>
    <mergeCell ref="C34:C39"/>
    <mergeCell ref="D34:D39"/>
    <mergeCell ref="E34:E39"/>
    <mergeCell ref="F34:F39"/>
    <mergeCell ref="G34:G39"/>
    <mergeCell ref="H34:H39"/>
    <mergeCell ref="I34:I39"/>
    <mergeCell ref="U31:U33"/>
    <mergeCell ref="V31:V33"/>
    <mergeCell ref="U34:U39"/>
    <mergeCell ref="L34:L39"/>
    <mergeCell ref="N34:N39"/>
    <mergeCell ref="O34:O39"/>
    <mergeCell ref="M34:M39"/>
    <mergeCell ref="V40:V43"/>
    <mergeCell ref="W40:W43"/>
    <mergeCell ref="X40:X43"/>
    <mergeCell ref="Y40:Y43"/>
    <mergeCell ref="Z40:Z43"/>
    <mergeCell ref="AA40:AA43"/>
    <mergeCell ref="AB40:AB43"/>
    <mergeCell ref="V34:V39"/>
    <mergeCell ref="W34:W39"/>
    <mergeCell ref="AC40:AC43"/>
    <mergeCell ref="AT23:AT30"/>
    <mergeCell ref="AS31:AS33"/>
    <mergeCell ref="AT31:AT33"/>
    <mergeCell ref="AS34:AS39"/>
    <mergeCell ref="AT34:AT39"/>
    <mergeCell ref="X34:X39"/>
    <mergeCell ref="Y34:Y39"/>
    <mergeCell ref="Z34:Z39"/>
    <mergeCell ref="AA34:AA39"/>
    <mergeCell ref="AB34:AB39"/>
    <mergeCell ref="AC34:AC39"/>
    <mergeCell ref="AD34:AD39"/>
    <mergeCell ref="AE34:AE39"/>
    <mergeCell ref="AF34:AF39"/>
    <mergeCell ref="AA31:AA33"/>
    <mergeCell ref="AB31:AB33"/>
    <mergeCell ref="AD40:AD43"/>
    <mergeCell ref="AE40:AE43"/>
    <mergeCell ref="AF40:AF43"/>
    <mergeCell ref="AR40:AR43"/>
    <mergeCell ref="AS40:AS43"/>
    <mergeCell ref="AT40:AT43"/>
    <mergeCell ref="AA23:AA30"/>
    <mergeCell ref="A40:A43"/>
    <mergeCell ref="B40:B43"/>
    <mergeCell ref="C40:C43"/>
    <mergeCell ref="U40:U43"/>
    <mergeCell ref="U44:U66"/>
    <mergeCell ref="A44:A66"/>
    <mergeCell ref="B44:B66"/>
    <mergeCell ref="C44:C66"/>
    <mergeCell ref="D44:D66"/>
    <mergeCell ref="E44:E66"/>
    <mergeCell ref="F44:F66"/>
    <mergeCell ref="G44:G66"/>
    <mergeCell ref="H44:H66"/>
    <mergeCell ref="I44:I66"/>
    <mergeCell ref="N40:N43"/>
    <mergeCell ref="O40:O43"/>
    <mergeCell ref="P40:P43"/>
    <mergeCell ref="T40:T43"/>
    <mergeCell ref="S40:S43"/>
    <mergeCell ref="R40:R43"/>
    <mergeCell ref="Q40:Q43"/>
    <mergeCell ref="R44:R66"/>
    <mergeCell ref="AF67:AF75"/>
    <mergeCell ref="AD44:AD66"/>
    <mergeCell ref="AE44:AE66"/>
    <mergeCell ref="AF44:AF66"/>
    <mergeCell ref="AD67:AD75"/>
    <mergeCell ref="AE67:AE75"/>
    <mergeCell ref="AC44:AC66"/>
    <mergeCell ref="X67:X75"/>
    <mergeCell ref="Y67:Y75"/>
    <mergeCell ref="Z67:Z75"/>
    <mergeCell ref="AB67:AB75"/>
    <mergeCell ref="AC67:AC75"/>
    <mergeCell ref="X44:X66"/>
    <mergeCell ref="Y44:Y66"/>
    <mergeCell ref="Z44:Z66"/>
    <mergeCell ref="AA44:AA66"/>
    <mergeCell ref="AB44:AB66"/>
    <mergeCell ref="W44:W66"/>
    <mergeCell ref="C83:C99"/>
    <mergeCell ref="Q83:Q99"/>
    <mergeCell ref="R83:R99"/>
    <mergeCell ref="S83:S99"/>
    <mergeCell ref="P83:P99"/>
    <mergeCell ref="L83:L99"/>
    <mergeCell ref="K83:K99"/>
    <mergeCell ref="J44:J66"/>
    <mergeCell ref="K44:K66"/>
    <mergeCell ref="W83:W99"/>
    <mergeCell ref="G76:G78"/>
    <mergeCell ref="H76:H78"/>
    <mergeCell ref="I76:I78"/>
    <mergeCell ref="N83:N99"/>
    <mergeCell ref="M83:M99"/>
    <mergeCell ref="I83:I99"/>
    <mergeCell ref="H83:H99"/>
    <mergeCell ref="G83:G99"/>
    <mergeCell ref="F83:F99"/>
    <mergeCell ref="E83:E99"/>
    <mergeCell ref="D83:D99"/>
    <mergeCell ref="J76:J78"/>
    <mergeCell ref="J83:J99"/>
    <mergeCell ref="AT44:AT66"/>
    <mergeCell ref="A67:A75"/>
    <mergeCell ref="B67:B75"/>
    <mergeCell ref="C67:C75"/>
    <mergeCell ref="D67:D75"/>
    <mergeCell ref="E67:E75"/>
    <mergeCell ref="F67:F75"/>
    <mergeCell ref="G67:G75"/>
    <mergeCell ref="H67:H75"/>
    <mergeCell ref="I67:I75"/>
    <mergeCell ref="J67:J75"/>
    <mergeCell ref="K67:K75"/>
    <mergeCell ref="L67:L75"/>
    <mergeCell ref="M67:M75"/>
    <mergeCell ref="N67:N75"/>
    <mergeCell ref="O67:O75"/>
    <mergeCell ref="U67:U75"/>
    <mergeCell ref="V67:V75"/>
    <mergeCell ref="AT67:AT75"/>
    <mergeCell ref="AA67:AA75"/>
    <mergeCell ref="L44:L66"/>
    <mergeCell ref="M44:M66"/>
    <mergeCell ref="N44:N66"/>
    <mergeCell ref="V44:V66"/>
    <mergeCell ref="B83:B99"/>
    <mergeCell ref="A83:A99"/>
    <mergeCell ref="Q67:Q75"/>
    <mergeCell ref="J100:J101"/>
    <mergeCell ref="K100:K101"/>
    <mergeCell ref="L100:L101"/>
    <mergeCell ref="M100:M101"/>
    <mergeCell ref="N100:N101"/>
    <mergeCell ref="O100:O101"/>
    <mergeCell ref="A100:A101"/>
    <mergeCell ref="B100:B101"/>
    <mergeCell ref="C100:C101"/>
    <mergeCell ref="D100:D101"/>
    <mergeCell ref="E100:E101"/>
    <mergeCell ref="F100:F101"/>
    <mergeCell ref="G100:G101"/>
    <mergeCell ref="H100:H101"/>
    <mergeCell ref="I100:I101"/>
    <mergeCell ref="A76:A78"/>
    <mergeCell ref="B76:B78"/>
    <mergeCell ref="C76:C78"/>
    <mergeCell ref="D76:D78"/>
    <mergeCell ref="E76:E78"/>
    <mergeCell ref="F76:F78"/>
    <mergeCell ref="AV84:AV91"/>
    <mergeCell ref="BN84:BN91"/>
    <mergeCell ref="BR84:BR91"/>
    <mergeCell ref="BS84:BS91"/>
    <mergeCell ref="BT84:BT91"/>
    <mergeCell ref="V83:V99"/>
    <mergeCell ref="O76:O78"/>
    <mergeCell ref="AF76:AF78"/>
    <mergeCell ref="AE76:AE78"/>
    <mergeCell ref="AD76:AD78"/>
    <mergeCell ref="AC76:AC78"/>
    <mergeCell ref="AB76:AB78"/>
    <mergeCell ref="Z76:Z78"/>
    <mergeCell ref="AA76:AA78"/>
    <mergeCell ref="AD83:AD99"/>
    <mergeCell ref="AE83:AE99"/>
    <mergeCell ref="T83:T99"/>
    <mergeCell ref="U83:U99"/>
    <mergeCell ref="AC83:AC99"/>
    <mergeCell ref="O83:O99"/>
    <mergeCell ref="AR76:AR78"/>
    <mergeCell ref="AQ76:AQ78"/>
    <mergeCell ref="AG76:AG78"/>
    <mergeCell ref="P76:P78"/>
    <mergeCell ref="AH76:AH78"/>
    <mergeCell ref="AI76:AI78"/>
    <mergeCell ref="AJ76:AJ78"/>
    <mergeCell ref="AK76:AK78"/>
    <mergeCell ref="AR83:AR99"/>
    <mergeCell ref="AP98:AP99"/>
    <mergeCell ref="AQ98:AQ99"/>
    <mergeCell ref="Z83:Z99"/>
    <mergeCell ref="AF83:AF99"/>
    <mergeCell ref="AA83:AA99"/>
    <mergeCell ref="AB83:AB99"/>
    <mergeCell ref="AG93:AG94"/>
    <mergeCell ref="AH93:AH94"/>
    <mergeCell ref="AI93:AI94"/>
    <mergeCell ref="AJ93:AJ94"/>
    <mergeCell ref="AK93:AK94"/>
    <mergeCell ref="AL93:AL94"/>
    <mergeCell ref="AM93:AM94"/>
    <mergeCell ref="AN93:AN94"/>
    <mergeCell ref="AO93:AO94"/>
    <mergeCell ref="AP93:AP94"/>
    <mergeCell ref="AQ93:AQ94"/>
    <mergeCell ref="X83:X99"/>
    <mergeCell ref="Y83:Y99"/>
    <mergeCell ref="K76:K78"/>
    <mergeCell ref="L76:L78"/>
    <mergeCell ref="M76:M78"/>
    <mergeCell ref="N76:N78"/>
    <mergeCell ref="AS83:AS99"/>
    <mergeCell ref="AT83:AT99"/>
    <mergeCell ref="R76:R78"/>
    <mergeCell ref="S76:S78"/>
    <mergeCell ref="T76:T78"/>
    <mergeCell ref="U76:U78"/>
    <mergeCell ref="V76:V78"/>
    <mergeCell ref="W76:W78"/>
    <mergeCell ref="X76:X78"/>
    <mergeCell ref="Y76:Y78"/>
    <mergeCell ref="AO98:AO99"/>
    <mergeCell ref="AN98:AN99"/>
    <mergeCell ref="AM98:AM99"/>
    <mergeCell ref="AL98:AL99"/>
    <mergeCell ref="AK98:AK99"/>
    <mergeCell ref="AJ98:AJ99"/>
    <mergeCell ref="AI98:AI99"/>
    <mergeCell ref="AH98:AH99"/>
  </mergeCells>
  <dataValidations count="3">
    <dataValidation type="list" allowBlank="1" showInputMessage="1" showErrorMessage="1" sqref="L31 L34 L40 L44 L67 L116 L100 L102 N102 L105:L106 L76:L83">
      <formula1>INDIRECT("_"&amp;$N31)</formula1>
    </dataValidation>
    <dataValidation type="list" allowBlank="1" showInputMessage="1" showErrorMessage="1" sqref="I15 I23 I31 I34 I40 I44 I67 I116 I100 I102 I105:I106 I76:I83">
      <formula1>Sectores_de_inversión</formula1>
    </dataValidation>
    <dataValidation type="list" allowBlank="1" showInputMessage="1" showErrorMessage="1" sqref="O23 O31 O34 O40 O44 O67 O116 O100 O102 O105:O106 O76:O83">
      <formula1>_RelaciónODS</formula1>
    </dataValidation>
  </dataValidations>
  <pageMargins left="0.31496062992125984" right="0" top="0.74803149606299213" bottom="0.35433070866141736" header="0.31496062992125984" footer="0.31496062992125984"/>
  <pageSetup paperSize="14" scale="40" fitToHeight="0" orientation="landscape" r:id="rId1"/>
  <ignoredErrors>
    <ignoredError sqref="BM23" unlockedFormula="1"/>
    <ignoredError sqref="R100 R102 T102 R105 T10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topLeftCell="A49" zoomScale="70" zoomScaleNormal="70" workbookViewId="0">
      <selection activeCell="K12" sqref="K12"/>
    </sheetView>
  </sheetViews>
  <sheetFormatPr baseColWidth="10" defaultColWidth="10.6640625" defaultRowHeight="15.6"/>
  <cols>
    <col min="1" max="2" width="38.6640625" style="120" customWidth="1"/>
    <col min="3" max="3" width="17.33203125" style="120" customWidth="1"/>
    <col min="4" max="4" width="17.6640625" style="120" customWidth="1"/>
    <col min="5" max="5" width="22.6640625" style="120" customWidth="1"/>
    <col min="6" max="6" width="20" style="120" bestFit="1" customWidth="1"/>
    <col min="7" max="11" width="17.33203125" style="120" customWidth="1"/>
    <col min="12" max="12" width="16.6640625" style="120" customWidth="1"/>
  </cols>
  <sheetData>
    <row r="1" spans="1:12" ht="16.2" thickBot="1"/>
    <row r="2" spans="1:12" s="122" customFormat="1" ht="16.2" thickBot="1">
      <c r="A2" s="676" t="s">
        <v>336</v>
      </c>
      <c r="B2" s="677"/>
      <c r="C2" s="678" t="s">
        <v>52</v>
      </c>
      <c r="D2" s="681" t="s">
        <v>53</v>
      </c>
      <c r="E2" s="684" t="str">
        <f>+UPPER(E4)</f>
        <v>CODIGO IMCY</v>
      </c>
      <c r="F2" s="668" t="s">
        <v>413</v>
      </c>
      <c r="G2" s="668" t="s">
        <v>412</v>
      </c>
      <c r="H2" s="668" t="s">
        <v>417</v>
      </c>
      <c r="I2" s="668" t="s">
        <v>416</v>
      </c>
      <c r="J2" s="668" t="s">
        <v>415</v>
      </c>
      <c r="K2" s="668" t="s">
        <v>418</v>
      </c>
      <c r="L2" s="668" t="s">
        <v>414</v>
      </c>
    </row>
    <row r="3" spans="1:12" s="122" customFormat="1" ht="14.4" customHeight="1">
      <c r="A3" s="670" t="s">
        <v>337</v>
      </c>
      <c r="B3" s="672" t="s">
        <v>338</v>
      </c>
      <c r="C3" s="679"/>
      <c r="D3" s="682"/>
      <c r="E3" s="685"/>
      <c r="F3" s="669"/>
      <c r="G3" s="669"/>
      <c r="H3" s="669"/>
      <c r="I3" s="669"/>
      <c r="J3" s="669"/>
      <c r="K3" s="669"/>
      <c r="L3" s="669"/>
    </row>
    <row r="4" spans="1:12" s="122" customFormat="1" ht="15" customHeight="1" thickBot="1">
      <c r="A4" s="671"/>
      <c r="B4" s="673"/>
      <c r="C4" s="680"/>
      <c r="D4" s="683"/>
      <c r="E4" s="685" t="s">
        <v>339</v>
      </c>
      <c r="F4" s="669" t="s">
        <v>340</v>
      </c>
      <c r="G4" s="669" t="s">
        <v>340</v>
      </c>
      <c r="H4" s="669" t="s">
        <v>343</v>
      </c>
      <c r="I4" s="669"/>
      <c r="J4" s="669" t="s">
        <v>341</v>
      </c>
      <c r="K4" s="669"/>
      <c r="L4" s="669" t="s">
        <v>342</v>
      </c>
    </row>
    <row r="5" spans="1:12" s="122" customFormat="1">
      <c r="A5" s="119" t="s">
        <v>344</v>
      </c>
      <c r="B5" s="121" t="s">
        <v>345</v>
      </c>
      <c r="C5" s="123">
        <f>+C6+C18+C33+C46+C57</f>
        <v>3676098900</v>
      </c>
      <c r="D5" s="124">
        <f>+D6+D18+D33+D46+D57</f>
        <v>6072572281</v>
      </c>
      <c r="E5" s="125">
        <f>+E6+E18+E33+E46+E57</f>
        <v>0</v>
      </c>
      <c r="F5" s="154">
        <f t="shared" ref="F5:K5" si="0">+F6+F18+F33+F46+F57</f>
        <v>1183706050</v>
      </c>
      <c r="G5" s="154">
        <f t="shared" si="0"/>
        <v>6072572281</v>
      </c>
      <c r="H5" s="154">
        <f t="shared" si="0"/>
        <v>2169030544</v>
      </c>
      <c r="I5" s="154">
        <f t="shared" si="0"/>
        <v>0</v>
      </c>
      <c r="J5" s="154">
        <f t="shared" si="0"/>
        <v>2702202334</v>
      </c>
      <c r="K5" s="154">
        <f t="shared" si="0"/>
        <v>0</v>
      </c>
      <c r="L5" s="154">
        <f>+L6+L18+L33+L46+L57</f>
        <v>503682934</v>
      </c>
    </row>
    <row r="6" spans="1:12" s="122" customFormat="1" ht="46.95" customHeight="1">
      <c r="A6" s="674" t="s">
        <v>346</v>
      </c>
      <c r="B6" s="675"/>
      <c r="C6" s="127">
        <f>+C7+C10+C15</f>
        <v>1183706050</v>
      </c>
      <c r="D6" s="128">
        <f>+D7+D10+D15</f>
        <v>1408706050</v>
      </c>
      <c r="E6" s="129"/>
      <c r="F6" s="155">
        <f>+SUM(F7:F17)</f>
        <v>1183706050</v>
      </c>
      <c r="G6" s="155">
        <f>+SUM(G7:G17)</f>
        <v>1408706050</v>
      </c>
      <c r="H6" s="155">
        <v>326883550</v>
      </c>
      <c r="I6" s="155"/>
      <c r="J6" s="155">
        <f t="shared" ref="J6:L6" si="1">+SUM(J7:J17)</f>
        <v>914450500</v>
      </c>
      <c r="K6" s="155"/>
      <c r="L6" s="155">
        <f t="shared" si="1"/>
        <v>167372000</v>
      </c>
    </row>
    <row r="7" spans="1:12" s="122" customFormat="1" ht="62.4">
      <c r="A7" s="110" t="s">
        <v>347</v>
      </c>
      <c r="B7" s="156" t="s">
        <v>346</v>
      </c>
      <c r="C7" s="130">
        <v>1139535050</v>
      </c>
      <c r="D7" s="131">
        <v>1139535050</v>
      </c>
      <c r="E7" s="132"/>
      <c r="F7" s="170"/>
      <c r="G7" s="171"/>
      <c r="H7" s="171"/>
      <c r="I7" s="171"/>
      <c r="J7" s="171"/>
      <c r="K7" s="171"/>
      <c r="L7" s="171"/>
    </row>
    <row r="8" spans="1:12" s="122" customFormat="1" ht="31.2">
      <c r="A8" s="111" t="s">
        <v>242</v>
      </c>
      <c r="B8" s="157" t="s">
        <v>348</v>
      </c>
      <c r="C8" s="126">
        <v>1139535050</v>
      </c>
      <c r="D8" s="133">
        <v>1139535050</v>
      </c>
      <c r="E8" s="132" t="s">
        <v>349</v>
      </c>
      <c r="F8" s="170">
        <v>1002433750</v>
      </c>
      <c r="G8" s="171">
        <v>1002433750</v>
      </c>
      <c r="H8" s="171">
        <v>55017500</v>
      </c>
      <c r="I8" s="171">
        <v>0</v>
      </c>
      <c r="J8" s="171">
        <v>806590000</v>
      </c>
      <c r="K8" s="171">
        <v>0</v>
      </c>
      <c r="L8" s="171">
        <v>140826250</v>
      </c>
    </row>
    <row r="9" spans="1:12" s="122" customFormat="1">
      <c r="A9" s="111"/>
      <c r="B9" s="157"/>
      <c r="C9" s="126"/>
      <c r="D9" s="133"/>
      <c r="E9" s="132" t="s">
        <v>350</v>
      </c>
      <c r="F9" s="170">
        <v>137101300</v>
      </c>
      <c r="G9" s="171">
        <v>137101300</v>
      </c>
      <c r="H9" s="171">
        <v>2695050</v>
      </c>
      <c r="I9" s="171">
        <v>0</v>
      </c>
      <c r="J9" s="171">
        <v>107860500</v>
      </c>
      <c r="K9" s="171">
        <v>0</v>
      </c>
      <c r="L9" s="171">
        <v>26545750</v>
      </c>
    </row>
    <row r="10" spans="1:12" s="122" customFormat="1" ht="62.4">
      <c r="A10" s="110" t="s">
        <v>351</v>
      </c>
      <c r="B10" s="156" t="s">
        <v>346</v>
      </c>
      <c r="C10" s="130">
        <v>0</v>
      </c>
      <c r="D10" s="131">
        <v>225000000</v>
      </c>
      <c r="E10" s="132"/>
      <c r="F10" s="170"/>
      <c r="G10" s="171"/>
      <c r="H10" s="171"/>
      <c r="I10" s="171"/>
      <c r="J10" s="171"/>
      <c r="K10" s="171"/>
      <c r="L10" s="171"/>
    </row>
    <row r="11" spans="1:12" s="122" customFormat="1" ht="31.2">
      <c r="A11" s="111" t="s">
        <v>332</v>
      </c>
      <c r="B11" s="157" t="s">
        <v>352</v>
      </c>
      <c r="C11" s="126">
        <v>0</v>
      </c>
      <c r="D11" s="133">
        <v>225000000</v>
      </c>
      <c r="E11" s="132" t="s">
        <v>353</v>
      </c>
      <c r="F11" s="170">
        <v>0</v>
      </c>
      <c r="G11" s="171">
        <v>80000000</v>
      </c>
      <c r="H11" s="171">
        <v>80000000</v>
      </c>
      <c r="I11" s="171">
        <v>0</v>
      </c>
      <c r="J11" s="171">
        <v>0</v>
      </c>
      <c r="K11" s="171">
        <v>0</v>
      </c>
      <c r="L11" s="171">
        <v>0</v>
      </c>
    </row>
    <row r="12" spans="1:12" s="122" customFormat="1">
      <c r="A12" s="111"/>
      <c r="B12" s="157"/>
      <c r="C12" s="126"/>
      <c r="D12" s="133"/>
      <c r="E12" s="132" t="s">
        <v>354</v>
      </c>
      <c r="F12" s="170">
        <v>0</v>
      </c>
      <c r="G12" s="171">
        <v>55000000</v>
      </c>
      <c r="H12" s="171">
        <v>55000000</v>
      </c>
      <c r="I12" s="171">
        <v>0</v>
      </c>
      <c r="J12" s="171">
        <v>0</v>
      </c>
      <c r="K12" s="171">
        <v>0</v>
      </c>
      <c r="L12" s="171">
        <v>0</v>
      </c>
    </row>
    <row r="13" spans="1:12" s="122" customFormat="1">
      <c r="A13" s="111"/>
      <c r="B13" s="157"/>
      <c r="C13" s="126"/>
      <c r="D13" s="133"/>
      <c r="E13" s="132" t="s">
        <v>355</v>
      </c>
      <c r="F13" s="170">
        <v>0</v>
      </c>
      <c r="G13" s="171">
        <v>65000000</v>
      </c>
      <c r="H13" s="171">
        <v>65000000</v>
      </c>
      <c r="I13" s="171">
        <v>0</v>
      </c>
      <c r="J13" s="171">
        <v>0</v>
      </c>
      <c r="K13" s="171">
        <v>0</v>
      </c>
      <c r="L13" s="171">
        <v>0</v>
      </c>
    </row>
    <row r="14" spans="1:12" s="122" customFormat="1">
      <c r="A14" s="111"/>
      <c r="B14" s="157"/>
      <c r="C14" s="126"/>
      <c r="D14" s="133"/>
      <c r="E14" s="132" t="s">
        <v>356</v>
      </c>
      <c r="F14" s="170"/>
      <c r="G14" s="171">
        <v>25000000</v>
      </c>
      <c r="H14" s="171">
        <v>25000000</v>
      </c>
      <c r="I14" s="171">
        <v>0</v>
      </c>
      <c r="J14" s="171">
        <v>0</v>
      </c>
      <c r="K14" s="171">
        <v>0</v>
      </c>
      <c r="L14" s="171">
        <v>0</v>
      </c>
    </row>
    <row r="15" spans="1:12" s="122" customFormat="1" ht="62.4">
      <c r="A15" s="110" t="s">
        <v>357</v>
      </c>
      <c r="B15" s="156" t="s">
        <v>346</v>
      </c>
      <c r="C15" s="130">
        <v>44171000</v>
      </c>
      <c r="D15" s="131">
        <v>44171000</v>
      </c>
      <c r="E15" s="132"/>
      <c r="F15" s="170"/>
      <c r="G15" s="171"/>
      <c r="H15" s="171">
        <v>0</v>
      </c>
      <c r="I15" s="171"/>
      <c r="J15" s="171"/>
      <c r="K15" s="171"/>
      <c r="L15" s="171"/>
    </row>
    <row r="16" spans="1:12" s="122" customFormat="1" ht="31.2">
      <c r="A16" s="111" t="s">
        <v>250</v>
      </c>
      <c r="B16" s="157" t="s">
        <v>358</v>
      </c>
      <c r="C16" s="126">
        <v>44171000</v>
      </c>
      <c r="D16" s="133">
        <v>44171000</v>
      </c>
      <c r="E16" s="132" t="s">
        <v>359</v>
      </c>
      <c r="F16" s="170">
        <v>34171000</v>
      </c>
      <c r="G16" s="171">
        <v>34171000</v>
      </c>
      <c r="H16" s="171">
        <v>34171000</v>
      </c>
      <c r="I16" s="171">
        <v>0</v>
      </c>
      <c r="J16" s="171">
        <v>0</v>
      </c>
      <c r="K16" s="171">
        <v>0</v>
      </c>
      <c r="L16" s="171">
        <v>0</v>
      </c>
    </row>
    <row r="17" spans="1:12" s="122" customFormat="1">
      <c r="A17" s="158"/>
      <c r="B17" s="159"/>
      <c r="C17" s="126"/>
      <c r="D17" s="133"/>
      <c r="E17" s="132" t="s">
        <v>360</v>
      </c>
      <c r="F17" s="170">
        <v>10000000</v>
      </c>
      <c r="G17" s="171">
        <v>10000000</v>
      </c>
      <c r="H17" s="171">
        <v>10000000</v>
      </c>
      <c r="I17" s="171">
        <v>0</v>
      </c>
      <c r="J17" s="171">
        <v>0</v>
      </c>
      <c r="K17" s="171">
        <v>0</v>
      </c>
      <c r="L17" s="171">
        <v>0</v>
      </c>
    </row>
    <row r="18" spans="1:12" s="122" customFormat="1" ht="49.95" customHeight="1">
      <c r="A18" s="674" t="s">
        <v>157</v>
      </c>
      <c r="B18" s="675"/>
      <c r="C18" s="127">
        <f>+C19+C21+C24+C28</f>
        <v>1777271488</v>
      </c>
      <c r="D18" s="128">
        <f>+D19+D21+D24+D28</f>
        <v>2649017369</v>
      </c>
      <c r="E18" s="129"/>
      <c r="F18" s="172"/>
      <c r="G18" s="173">
        <f>+SUM(G19:G32)</f>
        <v>2649017369</v>
      </c>
      <c r="H18" s="173">
        <v>1300761619</v>
      </c>
      <c r="I18" s="173"/>
      <c r="J18" s="173">
        <f t="shared" ref="J18:L18" si="2">+SUM(J19:J32)</f>
        <v>1048913250</v>
      </c>
      <c r="K18" s="173"/>
      <c r="L18" s="173">
        <f t="shared" si="2"/>
        <v>196608000</v>
      </c>
    </row>
    <row r="19" spans="1:12" s="122" customFormat="1" ht="62.4">
      <c r="A19" s="112" t="s">
        <v>361</v>
      </c>
      <c r="B19" s="160" t="s">
        <v>157</v>
      </c>
      <c r="C19" s="134">
        <v>312543000</v>
      </c>
      <c r="D19" s="135">
        <v>312543000</v>
      </c>
      <c r="E19" s="132"/>
      <c r="F19" s="170"/>
      <c r="G19" s="171"/>
      <c r="H19" s="171"/>
      <c r="I19" s="171"/>
      <c r="J19" s="171"/>
      <c r="K19" s="171"/>
      <c r="L19" s="171"/>
    </row>
    <row r="20" spans="1:12" s="122" customFormat="1" ht="31.2">
      <c r="A20" s="113" t="s">
        <v>253</v>
      </c>
      <c r="B20" s="161" t="s">
        <v>362</v>
      </c>
      <c r="C20" s="136">
        <v>312543000</v>
      </c>
      <c r="D20" s="137">
        <v>312543000</v>
      </c>
      <c r="E20" s="132" t="s">
        <v>363</v>
      </c>
      <c r="F20" s="170">
        <v>312543000</v>
      </c>
      <c r="G20" s="171">
        <v>312543000</v>
      </c>
      <c r="H20" s="171">
        <v>312543000</v>
      </c>
      <c r="I20" s="171">
        <v>0</v>
      </c>
      <c r="J20" s="171">
        <v>0</v>
      </c>
      <c r="K20" s="171">
        <v>0</v>
      </c>
      <c r="L20" s="171">
        <v>0</v>
      </c>
    </row>
    <row r="21" spans="1:12" s="122" customFormat="1" ht="62.4">
      <c r="A21" s="112" t="s">
        <v>364</v>
      </c>
      <c r="B21" s="162" t="s">
        <v>157</v>
      </c>
      <c r="C21" s="134">
        <v>1126743900</v>
      </c>
      <c r="D21" s="135">
        <v>1126743900</v>
      </c>
      <c r="E21" s="132"/>
      <c r="F21" s="170"/>
      <c r="G21" s="171"/>
      <c r="H21" s="171"/>
      <c r="I21" s="171"/>
      <c r="J21" s="171"/>
      <c r="K21" s="171"/>
      <c r="L21" s="171"/>
    </row>
    <row r="22" spans="1:12" s="122" customFormat="1" ht="31.2">
      <c r="A22" s="113" t="s">
        <v>256</v>
      </c>
      <c r="B22" s="161" t="s">
        <v>348</v>
      </c>
      <c r="C22" s="136">
        <v>1126743900</v>
      </c>
      <c r="D22" s="137">
        <v>1126743900</v>
      </c>
      <c r="E22" s="132" t="s">
        <v>365</v>
      </c>
      <c r="F22" s="170">
        <v>879663500</v>
      </c>
      <c r="G22" s="171">
        <v>879663500</v>
      </c>
      <c r="H22" s="171">
        <v>0</v>
      </c>
      <c r="I22" s="171">
        <v>0</v>
      </c>
      <c r="J22" s="171">
        <v>741807000</v>
      </c>
      <c r="K22" s="171">
        <v>0</v>
      </c>
      <c r="L22" s="171">
        <v>137856500</v>
      </c>
    </row>
    <row r="23" spans="1:12" s="122" customFormat="1">
      <c r="A23" s="113"/>
      <c r="B23" s="161"/>
      <c r="C23" s="136"/>
      <c r="D23" s="137"/>
      <c r="E23" s="132" t="s">
        <v>366</v>
      </c>
      <c r="F23" s="170">
        <v>247080400</v>
      </c>
      <c r="G23" s="171">
        <v>247080400</v>
      </c>
      <c r="H23" s="171">
        <v>15445150</v>
      </c>
      <c r="I23" s="171">
        <v>0</v>
      </c>
      <c r="J23" s="171">
        <v>191812500</v>
      </c>
      <c r="K23" s="171">
        <v>0</v>
      </c>
      <c r="L23" s="171">
        <v>39822750</v>
      </c>
    </row>
    <row r="24" spans="1:12" s="122" customFormat="1" ht="62.4">
      <c r="A24" s="112" t="s">
        <v>367</v>
      </c>
      <c r="B24" s="162" t="s">
        <v>157</v>
      </c>
      <c r="C24" s="134">
        <v>0</v>
      </c>
      <c r="D24" s="135">
        <v>871745881</v>
      </c>
      <c r="E24" s="132"/>
      <c r="F24" s="170"/>
      <c r="G24" s="171"/>
      <c r="H24" s="171">
        <v>0</v>
      </c>
      <c r="I24" s="171"/>
      <c r="J24" s="171"/>
      <c r="K24" s="171"/>
      <c r="L24" s="171"/>
    </row>
    <row r="25" spans="1:12" s="122" customFormat="1" ht="31.2">
      <c r="A25" s="113" t="s">
        <v>333</v>
      </c>
      <c r="B25" s="161" t="s">
        <v>352</v>
      </c>
      <c r="C25" s="136">
        <v>0</v>
      </c>
      <c r="D25" s="137">
        <v>871745881</v>
      </c>
      <c r="E25" s="132" t="s">
        <v>368</v>
      </c>
      <c r="F25" s="170">
        <v>0</v>
      </c>
      <c r="G25" s="171">
        <v>786404350</v>
      </c>
      <c r="H25" s="171">
        <v>649447350</v>
      </c>
      <c r="I25" s="171">
        <v>0</v>
      </c>
      <c r="J25" s="171">
        <v>115293750</v>
      </c>
      <c r="K25" s="171">
        <v>2734500</v>
      </c>
      <c r="L25" s="171">
        <v>18928750</v>
      </c>
    </row>
    <row r="26" spans="1:12" s="122" customFormat="1">
      <c r="A26" s="113"/>
      <c r="B26" s="161"/>
      <c r="C26" s="136"/>
      <c r="D26" s="137"/>
      <c r="E26" s="132" t="s">
        <v>369</v>
      </c>
      <c r="F26" s="170">
        <v>0</v>
      </c>
      <c r="G26" s="171">
        <v>40000000</v>
      </c>
      <c r="H26" s="171">
        <v>40000000</v>
      </c>
      <c r="I26" s="171">
        <v>0</v>
      </c>
      <c r="J26" s="171">
        <v>0</v>
      </c>
      <c r="K26" s="171">
        <v>0</v>
      </c>
      <c r="L26" s="171">
        <v>0</v>
      </c>
    </row>
    <row r="27" spans="1:12" s="122" customFormat="1">
      <c r="A27" s="113"/>
      <c r="B27" s="161"/>
      <c r="C27" s="136"/>
      <c r="D27" s="137"/>
      <c r="E27" s="132" t="s">
        <v>370</v>
      </c>
      <c r="F27" s="170">
        <v>0</v>
      </c>
      <c r="G27" s="171">
        <v>45341531</v>
      </c>
      <c r="H27" s="171">
        <v>45341531</v>
      </c>
      <c r="I27" s="171">
        <v>0</v>
      </c>
      <c r="J27" s="171">
        <v>0</v>
      </c>
      <c r="K27" s="171">
        <v>0</v>
      </c>
      <c r="L27" s="171">
        <v>0</v>
      </c>
    </row>
    <row r="28" spans="1:12" s="122" customFormat="1" ht="62.4">
      <c r="A28" s="112" t="s">
        <v>371</v>
      </c>
      <c r="B28" s="162" t="s">
        <v>157</v>
      </c>
      <c r="C28" s="134">
        <v>337984588</v>
      </c>
      <c r="D28" s="135">
        <v>337984588</v>
      </c>
      <c r="E28" s="132"/>
      <c r="F28" s="170"/>
      <c r="G28" s="171"/>
      <c r="H28" s="171">
        <v>0</v>
      </c>
      <c r="I28" s="171"/>
      <c r="J28" s="171"/>
      <c r="K28" s="171"/>
      <c r="L28" s="171"/>
    </row>
    <row r="29" spans="1:12" s="122" customFormat="1" ht="31.2">
      <c r="A29" s="113" t="s">
        <v>372</v>
      </c>
      <c r="B29" s="161" t="s">
        <v>373</v>
      </c>
      <c r="C29" s="136"/>
      <c r="D29" s="137"/>
      <c r="E29" s="132"/>
      <c r="F29" s="170"/>
      <c r="G29" s="171"/>
      <c r="H29" s="171">
        <v>0</v>
      </c>
      <c r="I29" s="171"/>
      <c r="J29" s="171"/>
      <c r="K29" s="171"/>
      <c r="L29" s="171"/>
    </row>
    <row r="30" spans="1:12" s="122" customFormat="1" ht="31.2">
      <c r="A30" s="113" t="s">
        <v>258</v>
      </c>
      <c r="B30" s="161" t="s">
        <v>374</v>
      </c>
      <c r="C30" s="136">
        <v>243954969</v>
      </c>
      <c r="D30" s="137">
        <v>243954969</v>
      </c>
      <c r="E30" s="132" t="s">
        <v>375</v>
      </c>
      <c r="F30" s="170">
        <v>243954969</v>
      </c>
      <c r="G30" s="171">
        <v>243954969</v>
      </c>
      <c r="H30" s="171">
        <v>243954969</v>
      </c>
      <c r="I30" s="171">
        <v>0</v>
      </c>
      <c r="J30" s="171">
        <v>0</v>
      </c>
      <c r="K30" s="171">
        <v>0</v>
      </c>
      <c r="L30" s="171">
        <v>0</v>
      </c>
    </row>
    <row r="31" spans="1:12" s="122" customFormat="1" ht="31.2">
      <c r="A31" s="113" t="s">
        <v>376</v>
      </c>
      <c r="B31" s="161" t="s">
        <v>377</v>
      </c>
      <c r="C31" s="136"/>
      <c r="D31" s="137"/>
      <c r="E31" s="132"/>
      <c r="F31" s="170"/>
      <c r="G31" s="171"/>
      <c r="H31" s="171">
        <v>0</v>
      </c>
      <c r="I31" s="171"/>
      <c r="J31" s="171"/>
      <c r="K31" s="171"/>
      <c r="L31" s="171"/>
    </row>
    <row r="32" spans="1:12" s="122" customFormat="1" ht="31.2">
      <c r="A32" s="113" t="s">
        <v>260</v>
      </c>
      <c r="B32" s="161" t="s">
        <v>374</v>
      </c>
      <c r="C32" s="136">
        <v>94029619</v>
      </c>
      <c r="D32" s="137">
        <v>94029619</v>
      </c>
      <c r="E32" s="132" t="s">
        <v>378</v>
      </c>
      <c r="F32" s="170">
        <v>94029619</v>
      </c>
      <c r="G32" s="171">
        <v>94029619</v>
      </c>
      <c r="H32" s="171">
        <v>94029619</v>
      </c>
      <c r="I32" s="171">
        <v>0</v>
      </c>
      <c r="J32" s="171">
        <v>0</v>
      </c>
      <c r="K32" s="171">
        <v>0</v>
      </c>
      <c r="L32" s="171">
        <v>0</v>
      </c>
    </row>
    <row r="33" spans="1:12" s="122" customFormat="1" ht="55.2" customHeight="1">
      <c r="A33" s="674" t="s">
        <v>153</v>
      </c>
      <c r="B33" s="675"/>
      <c r="C33" s="127">
        <f>+C34+C38+C44</f>
        <v>113853612</v>
      </c>
      <c r="D33" s="128">
        <f>+D34+D38+D44</f>
        <v>636953862</v>
      </c>
      <c r="E33" s="129"/>
      <c r="F33" s="172"/>
      <c r="G33" s="173">
        <f>+SUM(G34:G45)</f>
        <v>636953862</v>
      </c>
      <c r="H33" s="173">
        <v>293764186</v>
      </c>
      <c r="I33" s="173"/>
      <c r="J33" s="173">
        <f t="shared" ref="J33:L33" si="3">+SUM(J34:J45)</f>
        <v>90040500</v>
      </c>
      <c r="K33" s="173"/>
      <c r="L33" s="173">
        <f t="shared" si="3"/>
        <v>17107750</v>
      </c>
    </row>
    <row r="34" spans="1:12" s="122" customFormat="1" ht="78">
      <c r="A34" s="114" t="s">
        <v>379</v>
      </c>
      <c r="B34" s="163" t="s">
        <v>153</v>
      </c>
      <c r="C34" s="138">
        <v>89325500</v>
      </c>
      <c r="D34" s="139">
        <v>89325500</v>
      </c>
      <c r="E34" s="132"/>
      <c r="F34" s="170"/>
      <c r="G34" s="171"/>
      <c r="H34" s="171"/>
      <c r="I34" s="171"/>
      <c r="J34" s="171"/>
      <c r="K34" s="171"/>
      <c r="L34" s="171"/>
    </row>
    <row r="35" spans="1:12" s="122" customFormat="1" ht="31.2">
      <c r="A35" s="113" t="s">
        <v>380</v>
      </c>
      <c r="B35" s="161" t="s">
        <v>381</v>
      </c>
      <c r="C35" s="136">
        <v>89325500</v>
      </c>
      <c r="D35" s="137">
        <v>89325500</v>
      </c>
      <c r="E35" s="132"/>
      <c r="F35" s="170"/>
      <c r="G35" s="171"/>
      <c r="H35" s="171"/>
      <c r="I35" s="171"/>
      <c r="J35" s="171"/>
      <c r="K35" s="171"/>
      <c r="L35" s="171"/>
    </row>
    <row r="36" spans="1:12" s="122" customFormat="1">
      <c r="A36" s="686" t="s">
        <v>203</v>
      </c>
      <c r="B36" s="688" t="s">
        <v>348</v>
      </c>
      <c r="C36" s="694">
        <v>89325500</v>
      </c>
      <c r="D36" s="696">
        <v>89325500</v>
      </c>
      <c r="E36" s="140" t="s">
        <v>382</v>
      </c>
      <c r="F36" s="174">
        <v>41669500</v>
      </c>
      <c r="G36" s="171">
        <v>41669500</v>
      </c>
      <c r="H36" s="171">
        <v>0</v>
      </c>
      <c r="I36" s="171">
        <v>0</v>
      </c>
      <c r="J36" s="171">
        <v>35385750</v>
      </c>
      <c r="K36" s="171">
        <v>0</v>
      </c>
      <c r="L36" s="171">
        <v>6283750</v>
      </c>
    </row>
    <row r="37" spans="1:12" s="122" customFormat="1">
      <c r="A37" s="687"/>
      <c r="B37" s="689"/>
      <c r="C37" s="695"/>
      <c r="D37" s="697"/>
      <c r="E37" s="140" t="s">
        <v>383</v>
      </c>
      <c r="F37" s="174">
        <v>47656000</v>
      </c>
      <c r="G37" s="171">
        <v>47656000</v>
      </c>
      <c r="H37" s="171">
        <v>0</v>
      </c>
      <c r="I37" s="171">
        <v>0</v>
      </c>
      <c r="J37" s="171">
        <v>36832000</v>
      </c>
      <c r="K37" s="171">
        <v>0</v>
      </c>
      <c r="L37" s="171">
        <v>10824000</v>
      </c>
    </row>
    <row r="38" spans="1:12" s="122" customFormat="1" ht="78">
      <c r="A38" s="114" t="s">
        <v>384</v>
      </c>
      <c r="B38" s="164" t="s">
        <v>153</v>
      </c>
      <c r="C38" s="138">
        <v>0</v>
      </c>
      <c r="D38" s="139">
        <v>523100250</v>
      </c>
      <c r="E38" s="132"/>
      <c r="F38" s="170"/>
      <c r="G38" s="171"/>
      <c r="H38" s="171"/>
      <c r="I38" s="171"/>
      <c r="J38" s="171"/>
      <c r="K38" s="171"/>
      <c r="L38" s="171"/>
    </row>
    <row r="39" spans="1:12" s="122" customFormat="1" ht="31.2">
      <c r="A39" s="113" t="s">
        <v>330</v>
      </c>
      <c r="B39" s="161" t="s">
        <v>352</v>
      </c>
      <c r="C39" s="141">
        <v>0</v>
      </c>
      <c r="D39" s="142">
        <v>523100250</v>
      </c>
      <c r="E39" s="140" t="s">
        <v>385</v>
      </c>
      <c r="F39" s="174">
        <v>0</v>
      </c>
      <c r="G39" s="171">
        <v>300000000</v>
      </c>
      <c r="H39" s="171">
        <v>63958574</v>
      </c>
      <c r="I39" s="171">
        <v>236041426</v>
      </c>
      <c r="J39" s="171">
        <v>0</v>
      </c>
      <c r="K39" s="171">
        <v>0</v>
      </c>
      <c r="L39" s="171">
        <v>0</v>
      </c>
    </row>
    <row r="40" spans="1:12" s="122" customFormat="1">
      <c r="A40" s="113"/>
      <c r="B40" s="161"/>
      <c r="C40" s="141"/>
      <c r="D40" s="142"/>
      <c r="E40" s="140" t="s">
        <v>386</v>
      </c>
      <c r="F40" s="174">
        <v>0</v>
      </c>
      <c r="G40" s="171">
        <v>114931000</v>
      </c>
      <c r="H40" s="171">
        <v>98600000</v>
      </c>
      <c r="I40" s="171">
        <v>0</v>
      </c>
      <c r="J40" s="171">
        <v>16331000</v>
      </c>
      <c r="K40" s="171">
        <v>0</v>
      </c>
      <c r="L40" s="171">
        <v>0</v>
      </c>
    </row>
    <row r="41" spans="1:12" s="122" customFormat="1">
      <c r="A41" s="113"/>
      <c r="B41" s="161"/>
      <c r="C41" s="141"/>
      <c r="D41" s="142"/>
      <c r="E41" s="140" t="s">
        <v>387</v>
      </c>
      <c r="F41" s="174">
        <v>0</v>
      </c>
      <c r="G41" s="171">
        <v>95000000</v>
      </c>
      <c r="H41" s="171">
        <v>95000000</v>
      </c>
      <c r="I41" s="171">
        <v>0</v>
      </c>
      <c r="J41" s="171">
        <v>0</v>
      </c>
      <c r="K41" s="171">
        <v>0</v>
      </c>
      <c r="L41" s="171">
        <v>0</v>
      </c>
    </row>
    <row r="42" spans="1:12" s="122" customFormat="1">
      <c r="A42" s="113"/>
      <c r="B42" s="161"/>
      <c r="C42" s="141"/>
      <c r="D42" s="142"/>
      <c r="E42" s="140" t="s">
        <v>388</v>
      </c>
      <c r="F42" s="174">
        <v>0</v>
      </c>
      <c r="G42" s="171">
        <v>10000000</v>
      </c>
      <c r="H42" s="171">
        <v>10000000</v>
      </c>
      <c r="I42" s="171">
        <v>0</v>
      </c>
      <c r="J42" s="171">
        <v>0</v>
      </c>
      <c r="K42" s="171">
        <v>0</v>
      </c>
      <c r="L42" s="171">
        <v>0</v>
      </c>
    </row>
    <row r="43" spans="1:12" s="122" customFormat="1">
      <c r="A43" s="113"/>
      <c r="B43" s="161"/>
      <c r="C43" s="141"/>
      <c r="D43" s="142"/>
      <c r="E43" s="140" t="s">
        <v>389</v>
      </c>
      <c r="F43" s="174">
        <v>0</v>
      </c>
      <c r="G43" s="171">
        <v>3169250</v>
      </c>
      <c r="H43" s="171">
        <v>1677500</v>
      </c>
      <c r="I43" s="171">
        <v>0</v>
      </c>
      <c r="J43" s="171">
        <v>1491750</v>
      </c>
      <c r="K43" s="171">
        <v>0</v>
      </c>
      <c r="L43" s="171">
        <v>0</v>
      </c>
    </row>
    <row r="44" spans="1:12" s="122" customFormat="1" ht="78">
      <c r="A44" s="114" t="s">
        <v>390</v>
      </c>
      <c r="B44" s="164" t="s">
        <v>153</v>
      </c>
      <c r="C44" s="138">
        <v>24528112</v>
      </c>
      <c r="D44" s="139">
        <v>24528112</v>
      </c>
      <c r="E44" s="132"/>
      <c r="F44" s="170"/>
      <c r="G44" s="171"/>
      <c r="H44" s="171"/>
      <c r="I44" s="171"/>
      <c r="J44" s="171"/>
      <c r="K44" s="171"/>
      <c r="L44" s="171"/>
    </row>
    <row r="45" spans="1:12" s="122" customFormat="1" ht="31.2">
      <c r="A45" s="113" t="s">
        <v>273</v>
      </c>
      <c r="B45" s="161" t="s">
        <v>374</v>
      </c>
      <c r="C45" s="141">
        <v>24528112</v>
      </c>
      <c r="D45" s="142">
        <v>24528112</v>
      </c>
      <c r="E45" s="140" t="s">
        <v>391</v>
      </c>
      <c r="F45" s="174">
        <v>24528112</v>
      </c>
      <c r="G45" s="171">
        <v>24528112</v>
      </c>
      <c r="H45" s="171">
        <v>24528112</v>
      </c>
      <c r="I45" s="171">
        <v>0</v>
      </c>
      <c r="J45" s="171">
        <v>0</v>
      </c>
      <c r="K45" s="171">
        <v>0</v>
      </c>
      <c r="L45" s="175">
        <v>0</v>
      </c>
    </row>
    <row r="46" spans="1:12" s="122" customFormat="1" ht="51" customHeight="1">
      <c r="A46" s="674" t="s">
        <v>392</v>
      </c>
      <c r="B46" s="675"/>
      <c r="C46" s="127">
        <f>+C47+C52+C55</f>
        <v>518596700</v>
      </c>
      <c r="D46" s="128">
        <f>+D47+D52+D55</f>
        <v>1183483950</v>
      </c>
      <c r="E46" s="129"/>
      <c r="F46" s="172"/>
      <c r="G46" s="173">
        <f>+SUM(G47:G56)</f>
        <v>1183483950</v>
      </c>
      <c r="H46" s="173">
        <v>170641389</v>
      </c>
      <c r="I46" s="173"/>
      <c r="J46" s="173">
        <f t="shared" ref="J46:L46" si="4">+SUM(J47:J56)</f>
        <v>561517584</v>
      </c>
      <c r="K46" s="173"/>
      <c r="L46" s="173">
        <f t="shared" si="4"/>
        <v>92444434</v>
      </c>
    </row>
    <row r="47" spans="1:12" s="122" customFormat="1" ht="62.4">
      <c r="A47" s="115" t="s">
        <v>393</v>
      </c>
      <c r="B47" s="165" t="s">
        <v>392</v>
      </c>
      <c r="C47" s="143">
        <v>492309400</v>
      </c>
      <c r="D47" s="144">
        <f>+D49</f>
        <v>492309400</v>
      </c>
      <c r="E47" s="132"/>
      <c r="F47" s="170"/>
      <c r="G47" s="171"/>
      <c r="H47" s="171"/>
      <c r="I47" s="171"/>
      <c r="J47" s="171"/>
      <c r="K47" s="171"/>
      <c r="L47" s="171"/>
    </row>
    <row r="48" spans="1:12" s="122" customFormat="1" ht="31.2">
      <c r="A48" s="113" t="s">
        <v>394</v>
      </c>
      <c r="B48" s="161" t="s">
        <v>395</v>
      </c>
      <c r="C48" s="136">
        <v>492309400</v>
      </c>
      <c r="D48" s="137">
        <v>492309400</v>
      </c>
      <c r="E48" s="132"/>
      <c r="F48" s="170"/>
      <c r="G48" s="171"/>
      <c r="H48" s="171"/>
      <c r="I48" s="171"/>
      <c r="J48" s="171"/>
      <c r="K48" s="171"/>
      <c r="L48" s="171"/>
    </row>
    <row r="49" spans="1:12" s="122" customFormat="1">
      <c r="A49" s="686" t="s">
        <v>261</v>
      </c>
      <c r="B49" s="688" t="s">
        <v>348</v>
      </c>
      <c r="C49" s="690">
        <v>492309400</v>
      </c>
      <c r="D49" s="692">
        <v>492309400</v>
      </c>
      <c r="E49" s="140" t="s">
        <v>396</v>
      </c>
      <c r="F49" s="174">
        <v>369000000</v>
      </c>
      <c r="G49" s="171">
        <v>369000000</v>
      </c>
      <c r="H49" s="171">
        <v>10119457</v>
      </c>
      <c r="I49" s="171">
        <v>358880543</v>
      </c>
      <c r="J49" s="171">
        <v>0</v>
      </c>
      <c r="K49" s="171">
        <v>0</v>
      </c>
      <c r="L49" s="175">
        <v>0</v>
      </c>
    </row>
    <row r="50" spans="1:12" s="122" customFormat="1">
      <c r="A50" s="698"/>
      <c r="B50" s="699"/>
      <c r="C50" s="700"/>
      <c r="D50" s="701"/>
      <c r="E50" s="140" t="s">
        <v>397</v>
      </c>
      <c r="F50" s="174">
        <v>38545769</v>
      </c>
      <c r="G50" s="171">
        <v>38545769</v>
      </c>
      <c r="H50" s="171">
        <v>802019</v>
      </c>
      <c r="I50" s="171">
        <v>0</v>
      </c>
      <c r="J50" s="171">
        <v>30195000</v>
      </c>
      <c r="K50" s="171">
        <v>0</v>
      </c>
      <c r="L50" s="171">
        <v>7548750</v>
      </c>
    </row>
    <row r="51" spans="1:12" s="122" customFormat="1">
      <c r="A51" s="687"/>
      <c r="B51" s="689"/>
      <c r="C51" s="691"/>
      <c r="D51" s="693"/>
      <c r="E51" s="140" t="s">
        <v>398</v>
      </c>
      <c r="F51" s="174">
        <v>84763631</v>
      </c>
      <c r="G51" s="171">
        <v>84763631</v>
      </c>
      <c r="H51" s="171">
        <v>76363</v>
      </c>
      <c r="I51" s="171">
        <v>0</v>
      </c>
      <c r="J51" s="171">
        <v>69289584</v>
      </c>
      <c r="K51" s="171">
        <v>0</v>
      </c>
      <c r="L51" s="171">
        <v>15397684</v>
      </c>
    </row>
    <row r="52" spans="1:12" s="122" customFormat="1" ht="75.599999999999994" customHeight="1">
      <c r="A52" s="115" t="s">
        <v>399</v>
      </c>
      <c r="B52" s="166" t="s">
        <v>392</v>
      </c>
      <c r="C52" s="143">
        <v>0</v>
      </c>
      <c r="D52" s="144">
        <v>664887250</v>
      </c>
      <c r="E52" s="132"/>
      <c r="F52" s="170"/>
      <c r="G52" s="171"/>
      <c r="H52" s="171"/>
      <c r="I52" s="171"/>
      <c r="J52" s="171"/>
      <c r="K52" s="171"/>
      <c r="L52" s="171"/>
    </row>
    <row r="53" spans="1:12" s="122" customFormat="1">
      <c r="A53" s="686" t="s">
        <v>334</v>
      </c>
      <c r="B53" s="688" t="s">
        <v>352</v>
      </c>
      <c r="C53" s="690">
        <v>0</v>
      </c>
      <c r="D53" s="692">
        <v>664887250</v>
      </c>
      <c r="E53" s="140" t="s">
        <v>400</v>
      </c>
      <c r="F53" s="174">
        <v>0</v>
      </c>
      <c r="G53" s="171">
        <v>614887250</v>
      </c>
      <c r="H53" s="171">
        <v>83356250</v>
      </c>
      <c r="I53" s="171">
        <v>0</v>
      </c>
      <c r="J53" s="171">
        <v>462033000</v>
      </c>
      <c r="K53" s="171">
        <v>0</v>
      </c>
      <c r="L53" s="171">
        <v>69498000</v>
      </c>
    </row>
    <row r="54" spans="1:12" s="122" customFormat="1">
      <c r="A54" s="687"/>
      <c r="B54" s="689"/>
      <c r="C54" s="691"/>
      <c r="D54" s="693"/>
      <c r="E54" s="140" t="s">
        <v>401</v>
      </c>
      <c r="F54" s="174">
        <v>0</v>
      </c>
      <c r="G54" s="171">
        <v>50000000</v>
      </c>
      <c r="H54" s="171">
        <v>50000000</v>
      </c>
      <c r="I54" s="171">
        <v>0</v>
      </c>
      <c r="J54" s="171">
        <v>0</v>
      </c>
      <c r="K54" s="171">
        <v>0</v>
      </c>
      <c r="L54" s="171">
        <v>0</v>
      </c>
    </row>
    <row r="55" spans="1:12" s="122" customFormat="1" ht="82.95" customHeight="1">
      <c r="A55" s="115" t="s">
        <v>402</v>
      </c>
      <c r="B55" s="166" t="s">
        <v>392</v>
      </c>
      <c r="C55" s="143">
        <v>26287300</v>
      </c>
      <c r="D55" s="144">
        <v>26287300</v>
      </c>
      <c r="E55" s="132"/>
      <c r="F55" s="170"/>
      <c r="G55" s="171"/>
      <c r="H55" s="171"/>
      <c r="I55" s="171"/>
      <c r="J55" s="171"/>
      <c r="K55" s="171"/>
      <c r="L55" s="171"/>
    </row>
    <row r="56" spans="1:12" s="122" customFormat="1" ht="31.8" thickBot="1">
      <c r="A56" s="116" t="s">
        <v>335</v>
      </c>
      <c r="B56" s="167" t="s">
        <v>374</v>
      </c>
      <c r="C56" s="145">
        <v>26287300</v>
      </c>
      <c r="D56" s="146">
        <v>26287300</v>
      </c>
      <c r="E56" s="140" t="s">
        <v>403</v>
      </c>
      <c r="F56" s="174">
        <v>26287300</v>
      </c>
      <c r="G56" s="171">
        <v>26287300</v>
      </c>
      <c r="H56" s="171">
        <v>26287300</v>
      </c>
      <c r="I56" s="171">
        <v>0</v>
      </c>
      <c r="J56" s="171">
        <v>0</v>
      </c>
      <c r="K56" s="171">
        <v>0</v>
      </c>
      <c r="L56" s="171">
        <v>0</v>
      </c>
    </row>
    <row r="57" spans="1:12" s="122" customFormat="1" ht="45.6" customHeight="1" thickBot="1">
      <c r="A57" s="702" t="s">
        <v>404</v>
      </c>
      <c r="B57" s="703"/>
      <c r="C57" s="147">
        <f>+C58+C61</f>
        <v>82671050</v>
      </c>
      <c r="D57" s="148">
        <f>+D58+D61</f>
        <v>194411050</v>
      </c>
      <c r="E57" s="129"/>
      <c r="F57" s="172"/>
      <c r="G57" s="173">
        <f>+SUM(G58:G63)</f>
        <v>194411050</v>
      </c>
      <c r="H57" s="173">
        <v>76979800</v>
      </c>
      <c r="I57" s="173"/>
      <c r="J57" s="173">
        <f t="shared" ref="J57:L57" si="5">+SUM(J58:J63)</f>
        <v>87280500</v>
      </c>
      <c r="K57" s="173"/>
      <c r="L57" s="173">
        <f t="shared" si="5"/>
        <v>30150750</v>
      </c>
    </row>
    <row r="58" spans="1:12" s="122" customFormat="1" ht="72.599999999999994" customHeight="1">
      <c r="A58" s="117" t="s">
        <v>405</v>
      </c>
      <c r="B58" s="168" t="s">
        <v>404</v>
      </c>
      <c r="C58" s="149">
        <v>82671050</v>
      </c>
      <c r="D58" s="150">
        <v>82671050</v>
      </c>
      <c r="E58" s="132"/>
      <c r="F58" s="170"/>
      <c r="G58" s="171"/>
      <c r="H58" s="171"/>
      <c r="I58" s="171"/>
      <c r="J58" s="171"/>
      <c r="K58" s="171"/>
      <c r="L58" s="171"/>
    </row>
    <row r="59" spans="1:12" s="122" customFormat="1" ht="31.2">
      <c r="A59" s="113" t="s">
        <v>406</v>
      </c>
      <c r="B59" s="161" t="s">
        <v>407</v>
      </c>
      <c r="C59" s="136">
        <v>82671050</v>
      </c>
      <c r="D59" s="137">
        <v>82671050</v>
      </c>
      <c r="E59" s="132"/>
      <c r="F59" s="170"/>
      <c r="G59" s="171"/>
      <c r="H59" s="171"/>
      <c r="I59" s="171"/>
      <c r="J59" s="171"/>
      <c r="K59" s="171"/>
      <c r="L59" s="171"/>
    </row>
    <row r="60" spans="1:12" s="122" customFormat="1" ht="31.2">
      <c r="A60" s="113" t="s">
        <v>217</v>
      </c>
      <c r="B60" s="161" t="s">
        <v>348</v>
      </c>
      <c r="C60" s="136">
        <v>82671050</v>
      </c>
      <c r="D60" s="137">
        <v>82671050</v>
      </c>
      <c r="E60" s="140" t="s">
        <v>408</v>
      </c>
      <c r="F60" s="174">
        <v>82671050</v>
      </c>
      <c r="G60" s="171">
        <v>82671050</v>
      </c>
      <c r="H60" s="171">
        <v>239800</v>
      </c>
      <c r="I60" s="171">
        <v>0</v>
      </c>
      <c r="J60" s="171">
        <v>66280500</v>
      </c>
      <c r="K60" s="171">
        <v>0</v>
      </c>
      <c r="L60" s="175">
        <v>16150750</v>
      </c>
    </row>
    <row r="61" spans="1:12" s="122" customFormat="1" ht="64.2" customHeight="1">
      <c r="A61" s="118" t="s">
        <v>409</v>
      </c>
      <c r="B61" s="169" t="s">
        <v>404</v>
      </c>
      <c r="C61" s="151">
        <v>0</v>
      </c>
      <c r="D61" s="152">
        <v>111740000</v>
      </c>
      <c r="E61" s="132"/>
      <c r="F61" s="170"/>
      <c r="G61" s="171"/>
      <c r="H61" s="171">
        <v>0</v>
      </c>
      <c r="I61" s="171"/>
      <c r="J61" s="171"/>
      <c r="K61" s="171"/>
      <c r="L61" s="171"/>
    </row>
    <row r="62" spans="1:12" s="122" customFormat="1">
      <c r="A62" s="686" t="s">
        <v>331</v>
      </c>
      <c r="B62" s="688" t="s">
        <v>352</v>
      </c>
      <c r="C62" s="690">
        <v>0</v>
      </c>
      <c r="D62" s="692">
        <v>111740000</v>
      </c>
      <c r="E62" s="140" t="s">
        <v>410</v>
      </c>
      <c r="F62" s="174">
        <v>0</v>
      </c>
      <c r="G62" s="171">
        <v>109999800</v>
      </c>
      <c r="H62" s="171">
        <v>74999800</v>
      </c>
      <c r="I62" s="171">
        <v>0</v>
      </c>
      <c r="J62" s="171">
        <v>21000000</v>
      </c>
      <c r="K62" s="171">
        <v>0</v>
      </c>
      <c r="L62" s="171">
        <v>14000000</v>
      </c>
    </row>
    <row r="63" spans="1:12" s="122" customFormat="1" ht="16.2" thickBot="1">
      <c r="A63" s="704"/>
      <c r="B63" s="705"/>
      <c r="C63" s="706"/>
      <c r="D63" s="707"/>
      <c r="E63" s="153" t="s">
        <v>411</v>
      </c>
      <c r="F63" s="176">
        <v>0</v>
      </c>
      <c r="G63" s="177">
        <v>1740200</v>
      </c>
      <c r="H63" s="177">
        <v>1740200</v>
      </c>
      <c r="I63" s="177">
        <v>0</v>
      </c>
      <c r="J63" s="177">
        <v>0</v>
      </c>
      <c r="K63" s="177">
        <v>0</v>
      </c>
      <c r="L63" s="177">
        <v>0</v>
      </c>
    </row>
  </sheetData>
  <autoFilter ref="A5:L63"/>
  <mergeCells count="34">
    <mergeCell ref="A57:B57"/>
    <mergeCell ref="A62:A63"/>
    <mergeCell ref="B62:B63"/>
    <mergeCell ref="C62:C63"/>
    <mergeCell ref="D62:D63"/>
    <mergeCell ref="A53:A54"/>
    <mergeCell ref="B53:B54"/>
    <mergeCell ref="C53:C54"/>
    <mergeCell ref="D53:D54"/>
    <mergeCell ref="A33:B33"/>
    <mergeCell ref="A36:A37"/>
    <mergeCell ref="B36:B37"/>
    <mergeCell ref="C36:C37"/>
    <mergeCell ref="D36:D37"/>
    <mergeCell ref="A46:B46"/>
    <mergeCell ref="A49:A51"/>
    <mergeCell ref="B49:B51"/>
    <mergeCell ref="C49:C51"/>
    <mergeCell ref="D49:D51"/>
    <mergeCell ref="L2:L4"/>
    <mergeCell ref="A3:A4"/>
    <mergeCell ref="B3:B4"/>
    <mergeCell ref="A6:B6"/>
    <mergeCell ref="A18:B18"/>
    <mergeCell ref="I2:I4"/>
    <mergeCell ref="H2:H4"/>
    <mergeCell ref="K2:K4"/>
    <mergeCell ref="A2:B2"/>
    <mergeCell ref="C2:C4"/>
    <mergeCell ref="D2:D4"/>
    <mergeCell ref="E2:E4"/>
    <mergeCell ref="G2:G4"/>
    <mergeCell ref="J2:J4"/>
    <mergeCell ref="F2:F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PLAN DE ACCION</vt:lpstr>
      <vt:lpstr>EJECUCION INTERNA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WinPRO</dc:creator>
  <cp:lastModifiedBy>JUAN FELIPE SALCEDO</cp:lastModifiedBy>
  <cp:lastPrinted>2023-01-05T20:53:22Z</cp:lastPrinted>
  <dcterms:created xsi:type="dcterms:W3CDTF">2020-10-04T16:14:03Z</dcterms:created>
  <dcterms:modified xsi:type="dcterms:W3CDTF">2024-01-31T00:25:17Z</dcterms:modified>
</cp:coreProperties>
</file>